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3595" windowHeight="9510" activeTab="0"/>
  </bookViews>
  <sheets>
    <sheet name="데이타" sheetId="1" r:id="rId1"/>
    <sheet name="Sheet1" sheetId="2" r:id="rId2"/>
  </sheets>
  <definedNames/>
  <calcPr calcId="145621"/>
</workbook>
</file>

<file path=xl/sharedStrings.xml><?xml version="1.0" encoding="utf-8"?>
<sst xmlns="http://schemas.openxmlformats.org/spreadsheetml/2006/main" count="228" uniqueCount="53">
  <si>
    <t>1)~5) 계</t>
  </si>
  <si>
    <t>5) 계속참여</t>
  </si>
  <si>
    <t>만족도(%)</t>
  </si>
  <si>
    <t>3)수업 내용</t>
  </si>
  <si>
    <t>매우부족</t>
  </si>
  <si>
    <t>매우만족</t>
  </si>
  <si>
    <t>구   분</t>
  </si>
  <si>
    <t>4)소질 계발과 실력향상에 도움</t>
  </si>
  <si>
    <t>3)정서적 안정과 발달에 도움</t>
  </si>
  <si>
    <t>1)학생에 대한 이해 와 친절도</t>
  </si>
  <si>
    <t>클레이아트
&amp;
생활공예
(송지은)</t>
  </si>
  <si>
    <t>드론
창의과학
(서신규)</t>
  </si>
  <si>
    <t>4)어머니의 사회적진출에도움</t>
  </si>
  <si>
    <t>돌봄교실II
(박윤정)</t>
  </si>
  <si>
    <t>영재마술
(김미정)</t>
  </si>
  <si>
    <t>생명과학
(김성문)</t>
  </si>
  <si>
    <t>창의수학
(김영순)</t>
  </si>
  <si>
    <t>5)사교육비 경감</t>
  </si>
  <si>
    <t>시흥월곶초등학교</t>
  </si>
  <si>
    <t>수학6
(김진희)</t>
  </si>
  <si>
    <t>영어
(최수연)</t>
  </si>
  <si>
    <t>컴퓨터
(김경민)</t>
  </si>
  <si>
    <t>축구
(박주영)</t>
  </si>
  <si>
    <t>수학2
(이상현)</t>
  </si>
  <si>
    <t>수학4
(임석주)</t>
  </si>
  <si>
    <t>수학5
(이화용)</t>
  </si>
  <si>
    <t>수학3
(조용찬)</t>
  </si>
  <si>
    <t>2)사교육비 절감</t>
  </si>
  <si>
    <t>바둑
(최서영)</t>
  </si>
  <si>
    <t>미술
(박정아)</t>
  </si>
  <si>
    <t>2)교수 능력과 방법</t>
  </si>
  <si>
    <t>교과영어2
(윤창희)</t>
  </si>
  <si>
    <t>우쿨렐레
(박정훈)</t>
  </si>
  <si>
    <t>쿠키메이킹
(송지은)</t>
  </si>
  <si>
    <t>포크기타
(이동화)</t>
  </si>
  <si>
    <t>교과영어1
(류영휘)</t>
  </si>
  <si>
    <t>1)돌봄교실 만족도</t>
  </si>
  <si>
    <t>돌봄교실I
(이현숙)</t>
  </si>
  <si>
    <t>독서논술
(박지민)</t>
  </si>
  <si>
    <t>바이올린
(심명희)</t>
  </si>
  <si>
    <t>로봇제작
(이재승)</t>
  </si>
  <si>
    <t>주산암산
(김보라)</t>
  </si>
  <si>
    <t>계</t>
  </si>
  <si>
    <t>응답계</t>
  </si>
  <si>
    <t>만족도</t>
  </si>
  <si>
    <t>비율</t>
  </si>
  <si>
    <t>학생</t>
  </si>
  <si>
    <t>만족</t>
  </si>
  <si>
    <t>만족계</t>
  </si>
  <si>
    <t>보통</t>
  </si>
  <si>
    <t>부족</t>
  </si>
  <si>
    <t>학부모</t>
  </si>
  <si>
    <t>2016학년도 상반기 방과후학교 만족도 조사 결과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</si>
</sst>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0_ "/>
    <numFmt numFmtId="165" formatCode="0.0_ 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sz val="11"/>
      <color rgb="FF000000"/>
      <name val="HY울릉도M"/>
      <family val="2"/>
    </font>
    <font>
      <b/>
      <sz val="11"/>
      <color rgb="FF000000"/>
      <name val="HY울릉도M"/>
      <family val="2"/>
    </font>
    <font>
      <sz val="18"/>
      <color rgb="FF000000"/>
      <name val="HY울릉도M"/>
      <family val="2"/>
    </font>
    <font>
      <sz val="9"/>
      <color rgb="FF000000"/>
      <name val="맑은 고딕"/>
      <family val="2"/>
    </font>
    <font>
      <sz val="24"/>
      <color rgb="FF000000"/>
      <name val="HY울릉도M"/>
      <family val="2"/>
    </font>
    <font>
      <b/>
      <sz val="10"/>
      <color rgb="FF000000"/>
      <name val="맑은 고딕"/>
      <family val="2"/>
    </font>
  </fonts>
  <fills count="1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>
        <color rgb="FF000000"/>
      </bottom>
    </border>
    <border>
      <left style="hair">
        <color rgb="FFC0C0C0"/>
      </left>
      <right style="hair">
        <color rgb="FFC0C0C0"/>
      </right>
      <top>
        <color rgb="FF000000"/>
      </top>
      <bottom style="hair">
        <color rgb="FFC0C0C0"/>
      </bottom>
    </border>
    <border>
      <left style="hair">
        <color rgb="FFC0C0C0"/>
      </left>
      <right>
        <color rgb="FF000000"/>
      </right>
      <top style="thin"/>
      <bottom style="hair">
        <color rgb="FFC0C0C0"/>
      </bottom>
    </border>
    <border>
      <left style="hair">
        <color rgb="FFC0C0C0"/>
      </left>
      <right>
        <color rgb="FF000000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rgb="FF000000"/>
      </right>
      <top style="hair">
        <color rgb="FFC0C0C0"/>
      </top>
      <bottom style="thin"/>
    </border>
    <border>
      <left style="hair">
        <color rgb="FFC0C0C0"/>
      </left>
      <right>
        <color rgb="FF000000"/>
      </right>
      <top>
        <color rgb="FF000000"/>
      </top>
      <bottom style="hair">
        <color rgb="FFC0C0C0"/>
      </bottom>
    </border>
    <border>
      <left style="hair">
        <color rgb="FFC0C0C0"/>
      </left>
      <right>
        <color rgb="FF000000"/>
      </right>
      <top style="hair">
        <color rgb="FFC0C0C0"/>
      </top>
      <bottom>
        <color rgb="FF000000"/>
      </bottom>
    </border>
    <border>
      <left style="thin"/>
      <right style="hair">
        <color rgb="FFC0C0C0"/>
      </right>
      <top style="thin"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 style="thin"/>
      <right style="hair">
        <color rgb="FFC0C0C0"/>
      </right>
      <top>
        <color rgb="FF00000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>
        <color rgb="FF000000"/>
      </bottom>
    </border>
    <border>
      <left style="double"/>
      <right style="hair">
        <color rgb="FFC0C0C0"/>
      </right>
      <top style="thin"/>
      <bottom style="hair">
        <color rgb="FFC0C0C0"/>
      </bottom>
    </border>
    <border>
      <left style="double"/>
      <right style="hair">
        <color rgb="FFC0C0C0"/>
      </right>
      <top style="hair">
        <color rgb="FFC0C0C0"/>
      </top>
      <bottom style="hair">
        <color rgb="FFC0C0C0"/>
      </bottom>
    </border>
    <border>
      <left style="double"/>
      <right style="hair">
        <color rgb="FFC0C0C0"/>
      </right>
      <top style="hair">
        <color rgb="FFC0C0C0"/>
      </top>
      <bottom style="thin"/>
    </border>
    <border>
      <left style="double"/>
      <right style="hair">
        <color rgb="FFC0C0C0"/>
      </right>
      <top>
        <color rgb="FF000000"/>
      </top>
      <bottom style="hair">
        <color rgb="FFC0C0C0"/>
      </bottom>
    </border>
    <border>
      <left style="double"/>
      <right style="hair">
        <color rgb="FFC0C0C0"/>
      </right>
      <top style="hair">
        <color rgb="FFC0C0C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/>
    </border>
    <border>
      <left style="hair">
        <color rgb="FFC0C0C0"/>
      </left>
      <right style="hair">
        <color rgb="FFC0C0C0"/>
      </right>
      <top>
        <color rgb="FF000000"/>
      </top>
      <bottom>
        <color rgb="FF000000"/>
      </bottom>
    </border>
    <border>
      <left style="hair">
        <color rgb="FFC0C0C0"/>
      </left>
      <right style="hair">
        <color rgb="FFC0C0C0"/>
      </right>
      <top>
        <color rgb="FF000000"/>
      </top>
      <bottom style="thin"/>
    </border>
    <border>
      <left style="thin"/>
      <right>
        <color rgb="FF000000"/>
      </right>
      <top>
        <color rgb="FF000000"/>
      </top>
      <bottom>
        <color rgb="FF000000"/>
      </bottom>
    </border>
    <border>
      <left style="thin"/>
      <right>
        <color rgb="FF000000"/>
      </right>
      <top style="thin"/>
      <bottom>
        <color rgb="FF000000"/>
      </bottom>
    </border>
    <border>
      <left style="hair">
        <color rgb="FFC0C0C0"/>
      </left>
      <right style="hair">
        <color rgb="FFC0C0C0"/>
      </right>
      <top style="thin"/>
      <bottom>
        <color rgb="FF000000"/>
      </bottom>
    </border>
    <border>
      <left style="hair">
        <color rgb="FFC0C0C0"/>
      </left>
      <right style="thin"/>
      <top>
        <color rgb="FF00000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>
        <color rgb="FF00000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 style="thin"/>
      <top>
        <color rgb="FF00000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double"/>
      <right style="hair">
        <color rgb="FFC0C0C0"/>
      </right>
      <top style="hair">
        <color rgb="FFC0C0C0"/>
      </top>
      <bottom style="double"/>
    </border>
    <border>
      <left style="hair">
        <color rgb="FFC0C0C0"/>
      </left>
      <right style="hair">
        <color rgb="FFC0C0C0"/>
      </right>
      <top style="hair">
        <color rgb="FFC0C0C0"/>
      </top>
      <bottom style="double"/>
    </border>
    <border>
      <left style="hair">
        <color rgb="FFC0C0C0"/>
      </left>
      <right style="thin"/>
      <top style="hair">
        <color rgb="FFC0C0C0"/>
      </top>
      <bottom style="double"/>
    </border>
    <border>
      <left style="thin"/>
      <right style="hair">
        <color rgb="FFC0C0C0"/>
      </right>
      <top style="hair">
        <color rgb="FFC0C0C0"/>
      </top>
      <bottom style="double"/>
    </border>
    <border>
      <left style="hair">
        <color rgb="FFC0C0C0"/>
      </left>
      <right>
        <color rgb="FF000000"/>
      </right>
      <top style="hair">
        <color rgb="FFC0C0C0"/>
      </top>
      <bottom style="double"/>
    </border>
    <border>
      <left style="hair">
        <color rgb="FFC0C0C0"/>
      </left>
      <right style="medium"/>
      <top style="hair">
        <color rgb="FFC0C0C0"/>
      </top>
      <bottom style="double"/>
    </border>
    <border>
      <left>
        <color rgb="FF000000"/>
      </left>
      <right style="medium"/>
      <top>
        <color rgb="FF000000"/>
      </top>
      <bottom>
        <color rgb="FF000000"/>
      </bottom>
    </border>
    <border>
      <left>
        <color rgb="FF000000"/>
      </left>
      <right style="medium"/>
      <top style="thin"/>
      <bottom>
        <color rgb="FF000000"/>
      </bottom>
    </border>
    <border>
      <left>
        <color rgb="FF000000"/>
      </left>
      <right style="medium"/>
      <top>
        <color rgb="FF000000"/>
      </top>
      <bottom style="thin"/>
    </border>
    <border>
      <left style="hair">
        <color rgb="FFC0C0C0"/>
      </left>
      <right style="thin"/>
      <top style="thin"/>
      <bottom>
        <color rgb="FF000000"/>
      </bottom>
    </border>
    <border>
      <left style="hair">
        <color rgb="FFC0C0C0"/>
      </left>
      <right style="thin"/>
      <top>
        <color rgb="FF000000"/>
      </top>
      <bottom>
        <color rgb="FF000000"/>
      </bottom>
    </border>
    <border>
      <left style="hair">
        <color rgb="FFC0C0C0"/>
      </left>
      <right style="double"/>
      <top style="hair">
        <color rgb="FFC0C0C0"/>
      </top>
      <bottom style="thin"/>
    </border>
    <border diagonalUp="1">
      <left style="thin"/>
      <right style="hair">
        <color rgb="FFC0C0C0"/>
      </right>
      <top style="thin"/>
      <bottom style="hair">
        <color rgb="FFC0C0C0"/>
      </bottom>
      <diagonal style="thin">
        <color rgb="FF000000"/>
      </diagonal>
    </border>
    <border diagonalUp="1">
      <left style="thin"/>
      <right style="hair">
        <color rgb="FFC0C0C0"/>
      </right>
      <top style="hair">
        <color rgb="FFC0C0C0"/>
      </top>
      <bottom style="hair">
        <color rgb="FFC0C0C0"/>
      </bottom>
      <diagonal style="thin">
        <color rgb="FF000000"/>
      </diagonal>
    </border>
    <border diagonalUp="1">
      <left style="thin"/>
      <right style="hair">
        <color rgb="FFC0C0C0"/>
      </right>
      <top style="hair">
        <color rgb="FFC0C0C0"/>
      </top>
      <bottom style="thin"/>
      <diagonal style="thin">
        <color rgb="FF000000"/>
      </diagonal>
    </border>
    <border diagonalUp="1">
      <left style="thin"/>
      <right style="hair">
        <color rgb="FFC0C0C0"/>
      </right>
      <top>
        <color rgb="FF000000"/>
      </top>
      <bottom style="hair">
        <color rgb="FFC0C0C0"/>
      </bottom>
      <diagonal style="thin">
        <color rgb="FF000000"/>
      </diagonal>
    </border>
    <border diagonalUp="1">
      <left style="thin"/>
      <right style="hair">
        <color rgb="FFC0C0C0"/>
      </right>
      <top style="hair">
        <color rgb="FFC0C0C0"/>
      </top>
      <bottom>
        <color rgb="FF000000"/>
      </bottom>
      <diagonal style="thin">
        <color rgb="FF000000"/>
      </diagonal>
    </border>
    <border>
      <left style="hair">
        <color rgb="FFC0C0C0"/>
      </left>
      <right>
        <color rgb="FF000000"/>
      </right>
      <top style="double"/>
      <bottom style="hair">
        <color rgb="FFC0C0C0"/>
      </bottom>
    </border>
    <border>
      <left style="hair">
        <color rgb="FFC0C0C0"/>
      </left>
      <right style="hair">
        <color rgb="FFC0C0C0"/>
      </right>
      <top style="double"/>
      <bottom style="hair">
        <color rgb="FFC0C0C0"/>
      </bottom>
    </border>
    <border>
      <left style="hair">
        <color rgb="FFC0C0C0"/>
      </left>
      <right style="thin"/>
      <top style="double"/>
      <bottom style="hair">
        <color rgb="FFC0C0C0"/>
      </bottom>
    </border>
    <border>
      <left style="thin"/>
      <right style="hair">
        <color rgb="FFC0C0C0"/>
      </right>
      <top style="double"/>
      <bottom style="hair">
        <color rgb="FFC0C0C0"/>
      </bottom>
    </border>
    <border diagonalUp="1">
      <left style="thin"/>
      <right style="hair">
        <color rgb="FFC0C0C0"/>
      </right>
      <top style="double"/>
      <bottom style="hair">
        <color rgb="FFC0C0C0"/>
      </bottom>
      <diagonal style="thin">
        <color rgb="FF000000"/>
      </diagonal>
    </border>
    <border>
      <left style="double"/>
      <right style="hair">
        <color rgb="FFC0C0C0"/>
      </right>
      <top style="double"/>
      <bottom style="hair">
        <color rgb="FFC0C0C0"/>
      </bottom>
    </border>
    <border>
      <left style="thin"/>
      <right>
        <color rgb="FF000000"/>
      </right>
      <top style="double"/>
      <bottom>
        <color rgb="FF000000"/>
      </bottom>
    </border>
    <border>
      <left style="hair">
        <color rgb="FFC0C0C0"/>
      </left>
      <right style="hair">
        <color rgb="FFC0C0C0"/>
      </right>
      <top style="double"/>
      <bottom>
        <color rgb="FF000000"/>
      </bottom>
    </border>
    <border>
      <left>
        <color rgb="FF000000"/>
      </left>
      <right style="medium"/>
      <top style="double"/>
      <bottom>
        <color rgb="FF000000"/>
      </bottom>
    </border>
    <border>
      <left style="thin"/>
      <right>
        <color rgb="FF000000"/>
      </right>
      <top>
        <color rgb="FF000000"/>
      </top>
      <bottom style="thin"/>
    </border>
    <border diagonalUp="1">
      <left style="double"/>
      <right style="hair">
        <color rgb="FFC0C0C0"/>
      </right>
      <top style="double"/>
      <bottom style="hair">
        <color rgb="FFC0C0C0"/>
      </bottom>
      <diagonal style="hair">
        <color rgb="FF000000"/>
      </diagonal>
    </border>
    <border diagonalUp="1">
      <left style="thin"/>
      <right style="hair">
        <color rgb="FFC0C0C0"/>
      </right>
      <top style="double"/>
      <bottom style="hair">
        <color rgb="FFC0C0C0"/>
      </bottom>
      <diagonal style="hair">
        <color rgb="FF000000"/>
      </diagonal>
    </border>
    <border diagonalUp="1">
      <left style="double"/>
      <right style="hair">
        <color rgb="FFC0C0C0"/>
      </right>
      <top style="hair">
        <color rgb="FFC0C0C0"/>
      </top>
      <bottom style="hair">
        <color rgb="FFC0C0C0"/>
      </bottom>
      <diagonal style="hair">
        <color rgb="FF000000"/>
      </diagonal>
    </border>
    <border diagonalUp="1">
      <left style="thin"/>
      <right style="hair">
        <color rgb="FFC0C0C0"/>
      </right>
      <top style="hair">
        <color rgb="FFC0C0C0"/>
      </top>
      <bottom style="hair">
        <color rgb="FFC0C0C0"/>
      </bottom>
      <diagonal style="hair">
        <color rgb="FF000000"/>
      </diagonal>
    </border>
    <border diagonalUp="1">
      <left style="double"/>
      <right style="hair">
        <color rgb="FFC0C0C0"/>
      </right>
      <top style="hair">
        <color rgb="FFC0C0C0"/>
      </top>
      <bottom style="thin"/>
      <diagonal style="hair">
        <color rgb="FF000000"/>
      </diagonal>
    </border>
    <border diagonalUp="1">
      <left style="thin"/>
      <right style="hair">
        <color rgb="FFC0C0C0"/>
      </right>
      <top style="hair">
        <color rgb="FFC0C0C0"/>
      </top>
      <bottom style="thin"/>
      <diagonal style="hair">
        <color rgb="FF000000"/>
      </diagonal>
    </border>
    <border diagonalUp="1">
      <left style="double"/>
      <right style="hair">
        <color rgb="FFC0C0C0"/>
      </right>
      <top>
        <color rgb="FF000000"/>
      </top>
      <bottom style="hair">
        <color rgb="FFC0C0C0"/>
      </bottom>
      <diagonal style="hair">
        <color rgb="FF000000"/>
      </diagonal>
    </border>
    <border diagonalUp="1">
      <left style="thin"/>
      <right style="hair">
        <color rgb="FFC0C0C0"/>
      </right>
      <top>
        <color rgb="FF000000"/>
      </top>
      <bottom style="hair">
        <color rgb="FFC0C0C0"/>
      </bottom>
      <diagonal style="hair">
        <color rgb="FF000000"/>
      </diagonal>
    </border>
    <border>
      <left>
        <color rgb="FF000000"/>
      </left>
      <right style="thin"/>
      <top>
        <color rgb="FF000000"/>
      </top>
      <bottom style="thin"/>
    </border>
    <border>
      <left style="hair">
        <color rgb="FFC0C0C0"/>
      </left>
      <right>
        <color rgb="FF000000"/>
      </right>
      <top style="hair">
        <color rgb="FFC0C0C0"/>
      </top>
      <bottom style="medium"/>
    </border>
    <border>
      <left style="double"/>
      <right style="hair">
        <color rgb="FFC0C0C0"/>
      </right>
      <top style="hair">
        <color rgb="FFC0C0C0"/>
      </top>
      <bottom style="medium"/>
    </border>
    <border>
      <left style="hair">
        <color rgb="FFC0C0C0"/>
      </left>
      <right style="hair">
        <color rgb="FFC0C0C0"/>
      </right>
      <top style="hair">
        <color rgb="FFC0C0C0"/>
      </top>
      <bottom style="medium"/>
    </border>
    <border>
      <left style="hair">
        <color rgb="FFC0C0C0"/>
      </left>
      <right style="thin"/>
      <top>
        <color rgb="FF000000"/>
      </top>
      <bottom style="medium"/>
    </border>
    <border>
      <left style="thin"/>
      <right style="hair">
        <color rgb="FFC0C0C0"/>
      </right>
      <top style="hair">
        <color rgb="FFC0C0C0"/>
      </top>
      <bottom style="medium"/>
    </border>
    <border diagonalUp="1">
      <left style="thin"/>
      <right style="hair">
        <color rgb="FFC0C0C0"/>
      </right>
      <top style="hair">
        <color rgb="FFC0C0C0"/>
      </top>
      <bottom style="medium"/>
      <diagonal style="thin">
        <color rgb="FF000000"/>
      </diagonal>
    </border>
    <border>
      <left>
        <color rgb="FF000000"/>
      </left>
      <right>
        <color rgb="FF000000"/>
      </right>
      <top>
        <color rgb="FF000000"/>
      </top>
      <bottom style="medium"/>
    </border>
    <border>
      <left style="hair">
        <color rgb="FFC0C0C0"/>
      </left>
      <right style="hair">
        <color rgb="FFC0C0C0"/>
      </right>
      <top>
        <color rgb="FF000000"/>
      </top>
      <bottom style="medium"/>
    </border>
    <border>
      <left>
        <color rgb="FF000000"/>
      </left>
      <right style="medium"/>
      <top>
        <color rgb="FF000000"/>
      </top>
      <bottom style="medium"/>
    </border>
    <border>
      <left style="hair">
        <color rgb="FFC0C0C0"/>
      </left>
      <right>
        <color rgb="FF000000"/>
      </right>
      <top style="medium"/>
      <bottom style="hair">
        <color rgb="FFC0C0C0"/>
      </bottom>
    </border>
    <border>
      <left style="double"/>
      <right style="hair">
        <color rgb="FFC0C0C0"/>
      </right>
      <top style="medium"/>
      <bottom style="hair">
        <color rgb="FFC0C0C0"/>
      </bottom>
    </border>
    <border>
      <left style="hair">
        <color rgb="FFC0C0C0"/>
      </left>
      <right style="hair">
        <color rgb="FFC0C0C0"/>
      </right>
      <top style="medium"/>
      <bottom style="hair">
        <color rgb="FFC0C0C0"/>
      </bottom>
    </border>
    <border>
      <left style="hair">
        <color rgb="FFC0C0C0"/>
      </left>
      <right style="thin"/>
      <top style="medium"/>
      <bottom>
        <color rgb="FF000000"/>
      </bottom>
    </border>
    <border>
      <left style="thin"/>
      <right style="hair">
        <color rgb="FFC0C0C0"/>
      </right>
      <top style="medium"/>
      <bottom style="hair">
        <color rgb="FFC0C0C0"/>
      </bottom>
    </border>
    <border diagonalUp="1">
      <left style="thin"/>
      <right style="hair">
        <color rgb="FFC0C0C0"/>
      </right>
      <top style="medium"/>
      <bottom style="hair">
        <color rgb="FFC0C0C0"/>
      </bottom>
      <diagonal style="thin">
        <color rgb="FF000000"/>
      </diagonal>
    </border>
    <border>
      <left style="hair">
        <color rgb="FFC0C0C0"/>
      </left>
      <right style="thin"/>
      <top style="medium"/>
      <bottom style="hair">
        <color rgb="FFC0C0C0"/>
      </bottom>
    </border>
    <border>
      <left style="thin"/>
      <right>
        <color rgb="FF000000"/>
      </right>
      <top style="medium"/>
      <bottom>
        <color rgb="FF000000"/>
      </bottom>
    </border>
    <border>
      <left style="hair">
        <color rgb="FFC0C0C0"/>
      </left>
      <right style="hair">
        <color rgb="FFC0C0C0"/>
      </right>
      <top style="medium"/>
      <bottom>
        <color rgb="FF000000"/>
      </bottom>
    </border>
    <border>
      <left>
        <color rgb="FF000000"/>
      </left>
      <right style="medium"/>
      <top style="medium"/>
      <bottom>
        <color rgb="FF000000"/>
      </bottom>
    </border>
    <border>
      <left style="hair">
        <color rgb="FFC0C0C0"/>
      </left>
      <right style="thin"/>
      <top style="hair">
        <color rgb="FFC0C0C0"/>
      </top>
      <bottom style="medium"/>
    </border>
    <border>
      <left style="medium"/>
      <right style="hair">
        <color rgb="FFC0C0C0"/>
      </right>
      <top>
        <color rgb="FF000000"/>
      </top>
      <bottom style="hair">
        <color rgb="FFC0C0C0"/>
      </bottom>
    </border>
    <border>
      <left style="medium"/>
      <right style="hair">
        <color rgb="FFC0C0C0"/>
      </right>
      <top style="hair">
        <color rgb="FFC0C0C0"/>
      </top>
      <bottom style="hair">
        <color rgb="FFC0C0C0"/>
      </bottom>
    </border>
    <border>
      <left style="medium"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medium"/>
      <top style="medium"/>
      <bottom style="hair">
        <color rgb="FFC0C0C0"/>
      </bottom>
    </border>
    <border>
      <left style="medium"/>
      <right style="hair">
        <color rgb="FFC0C0C0"/>
      </right>
      <top style="hair">
        <color rgb="FFC0C0C0"/>
      </top>
      <bottom>
        <color rgb="FF000000"/>
      </bottom>
    </border>
    <border>
      <left style="medium"/>
      <right>
        <color rgb="FF000000"/>
      </right>
      <top style="medium"/>
      <bottom>
        <color rgb="FF000000"/>
      </bottom>
    </border>
    <border>
      <left>
        <color rgb="FF000000"/>
      </left>
      <right>
        <color rgb="FF000000"/>
      </right>
      <top style="medium"/>
      <bottom>
        <color rgb="FF000000"/>
      </bottom>
    </border>
    <border>
      <left style="medium"/>
      <right>
        <color rgb="FF000000"/>
      </right>
      <top>
        <color rgb="FF000000"/>
      </top>
      <bottom style="double"/>
    </border>
    <border>
      <left>
        <color rgb="FF000000"/>
      </left>
      <right>
        <color rgb="FF000000"/>
      </right>
      <top>
        <color rgb="FF000000"/>
      </top>
      <bottom style="double"/>
    </border>
    <border>
      <left style="medium"/>
      <right style="hair">
        <color rgb="FFC0C0C0"/>
      </right>
      <top style="thin"/>
      <bottom style="hair">
        <color rgb="FFC0C0C0"/>
      </bottom>
    </border>
    <border>
      <left style="medium"/>
      <right style="hair">
        <color rgb="FFC0C0C0"/>
      </right>
      <top style="double"/>
      <bottom style="hair">
        <color rgb="FFC0C0C0"/>
      </bottom>
    </border>
    <border>
      <left style="medium"/>
      <right style="hair">
        <color rgb="FFC0C0C0"/>
      </right>
      <top style="thin"/>
      <bottom>
        <color rgb="FF000000"/>
      </bottom>
    </border>
    <border>
      <left style="medium"/>
      <right style="hair">
        <color rgb="FFC0C0C0"/>
      </right>
      <top>
        <color rgb="FF000000"/>
      </top>
      <bottom>
        <color rgb="FF000000"/>
      </bottom>
    </border>
    <border>
      <left style="medium"/>
      <right style="hair">
        <color rgb="FFC0C0C0"/>
      </right>
      <top>
        <color rgb="FF000000"/>
      </top>
      <bottom style="thin"/>
    </border>
    <border>
      <left style="medium"/>
      <right style="hair">
        <color rgb="FFC0C0C0"/>
      </right>
      <top style="hair">
        <color rgb="FFC0C0C0"/>
      </top>
      <bottom style="medium"/>
    </border>
    <border>
      <left style="medium"/>
      <right style="hair">
        <color rgb="FFC0C0C0"/>
      </right>
      <top style="medium"/>
      <bottom style="hair">
        <color rgb="FFC0C0C0"/>
      </bottom>
    </border>
    <border>
      <left style="medium"/>
      <right style="hair">
        <color rgb="FFC0C0C0"/>
      </right>
      <top style="medium"/>
      <bottom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7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6" borderId="6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4" borderId="14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15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6" borderId="12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4" borderId="19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20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0" fontId="0" fillId="6" borderId="17" xfId="0" applyNumberForma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5" borderId="19" xfId="0" applyNumberFormat="1" applyFill="1" applyBorder="1" applyAlignment="1">
      <alignment horizontal="center" vertical="center"/>
    </xf>
    <xf numFmtId="0" fontId="0" fillId="5" borderId="20" xfId="0" applyNumberFormat="1" applyFill="1" applyBorder="1" applyAlignment="1">
      <alignment horizontal="center" vertical="center"/>
    </xf>
    <xf numFmtId="0" fontId="0" fillId="6" borderId="16" xfId="0" applyNumberFormat="1" applyFill="1" applyBorder="1" applyAlignment="1">
      <alignment horizontal="center" vertical="center"/>
    </xf>
    <xf numFmtId="0" fontId="0" fillId="6" borderId="18" xfId="0" applyNumberFormat="1" applyFill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8" borderId="21" xfId="0" applyNumberFormat="1" applyFont="1" applyFill="1" applyBorder="1" applyAlignment="1">
      <alignment horizontal="center" vertical="center"/>
    </xf>
    <xf numFmtId="0" fontId="3" fillId="9" borderId="0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horizontal="center" vertical="center"/>
    </xf>
    <xf numFmtId="0" fontId="3" fillId="10" borderId="21" xfId="0" applyNumberFormat="1" applyFont="1" applyFill="1" applyBorder="1" applyAlignment="1">
      <alignment horizontal="center" vertical="center"/>
    </xf>
    <xf numFmtId="0" fontId="3" fillId="11" borderId="0" xfId="0" applyNumberFormat="1" applyFont="1" applyFill="1" applyBorder="1" applyAlignment="1">
      <alignment horizontal="center" vertical="center"/>
    </xf>
    <xf numFmtId="0" fontId="3" fillId="11" borderId="21" xfId="0" applyNumberFormat="1" applyFont="1" applyFill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8" borderId="22" xfId="0" applyNumberFormat="1" applyFont="1" applyFill="1" applyBorder="1" applyAlignment="1">
      <alignment horizontal="center" vertical="center"/>
    </xf>
    <xf numFmtId="0" fontId="3" fillId="8" borderId="23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10" borderId="22" xfId="0" applyNumberFormat="1" applyFont="1" applyFill="1" applyBorder="1" applyAlignment="1">
      <alignment horizontal="center" vertical="center"/>
    </xf>
    <xf numFmtId="0" fontId="3" fillId="10" borderId="23" xfId="0" applyNumberFormat="1" applyFont="1" applyFill="1" applyBorder="1" applyAlignment="1">
      <alignment horizontal="center" vertical="center"/>
    </xf>
    <xf numFmtId="0" fontId="3" fillId="11" borderId="22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3" fillId="11" borderId="24" xfId="0" applyNumberFormat="1" applyFont="1" applyFill="1" applyBorder="1" applyAlignment="1">
      <alignment horizontal="center" vertical="center"/>
    </xf>
    <xf numFmtId="0" fontId="3" fillId="8" borderId="25" xfId="0" applyNumberFormat="1" applyFont="1" applyFill="1" applyBorder="1" applyAlignment="1">
      <alignment horizontal="center" vertical="center"/>
    </xf>
    <xf numFmtId="0" fontId="3" fillId="9" borderId="24" xfId="0" applyNumberFormat="1" applyFont="1" applyFill="1" applyBorder="1" applyAlignment="1">
      <alignment horizontal="center" vertical="center"/>
    </xf>
    <xf numFmtId="0" fontId="3" fillId="10" borderId="25" xfId="0" applyNumberFormat="1" applyFont="1" applyFill="1" applyBorder="1" applyAlignment="1">
      <alignment horizontal="center" vertical="center"/>
    </xf>
    <xf numFmtId="0" fontId="3" fillId="11" borderId="25" xfId="0" applyNumberFormat="1" applyFont="1" applyFill="1" applyBorder="1" applyAlignment="1">
      <alignment horizontal="center" vertical="center"/>
    </xf>
    <xf numFmtId="0" fontId="3" fillId="8" borderId="24" xfId="0" applyNumberFormat="1" applyFont="1" applyFill="1" applyBorder="1" applyAlignment="1">
      <alignment horizontal="center" vertical="center"/>
    </xf>
    <xf numFmtId="0" fontId="3" fillId="8" borderId="26" xfId="0" applyNumberFormat="1" applyFont="1" applyFill="1" applyBorder="1" applyAlignment="1">
      <alignment horizontal="center" vertical="center"/>
    </xf>
    <xf numFmtId="0" fontId="3" fillId="10" borderId="26" xfId="0" applyNumberFormat="1" applyFont="1" applyFill="1" applyBorder="1" applyAlignment="1">
      <alignment horizontal="center" vertical="center"/>
    </xf>
    <xf numFmtId="0" fontId="3" fillId="11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165" fontId="3" fillId="3" borderId="28" xfId="0" applyNumberFormat="1" applyFont="1" applyFill="1" applyBorder="1" applyAlignment="1">
      <alignment horizontal="center" vertical="center"/>
    </xf>
    <xf numFmtId="165" fontId="3" fillId="4" borderId="30" xfId="0" applyNumberFormat="1" applyFont="1" applyFill="1" applyBorder="1" applyAlignment="1">
      <alignment horizontal="center" vertical="center"/>
    </xf>
    <xf numFmtId="165" fontId="3" fillId="4" borderId="27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165" fontId="3" fillId="5" borderId="27" xfId="0" applyNumberFormat="1" applyFont="1" applyFill="1" applyBorder="1" applyAlignment="1">
      <alignment horizontal="center" vertical="center"/>
    </xf>
    <xf numFmtId="165" fontId="3" fillId="5" borderId="28" xfId="0" applyNumberFormat="1" applyFont="1" applyFill="1" applyBorder="1" applyAlignment="1">
      <alignment horizontal="center" vertical="center"/>
    </xf>
    <xf numFmtId="165" fontId="3" fillId="5" borderId="29" xfId="0" applyNumberFormat="1" applyFont="1" applyFill="1" applyBorder="1" applyAlignment="1">
      <alignment horizontal="center" vertical="center"/>
    </xf>
    <xf numFmtId="165" fontId="3" fillId="6" borderId="30" xfId="0" applyNumberFormat="1" applyFont="1" applyFill="1" applyBorder="1" applyAlignment="1">
      <alignment horizontal="center" vertical="center"/>
    </xf>
    <xf numFmtId="165" fontId="3" fillId="6" borderId="27" xfId="0" applyNumberFormat="1" applyFont="1" applyFill="1" applyBorder="1" applyAlignment="1">
      <alignment horizontal="center" vertical="center"/>
    </xf>
    <xf numFmtId="165" fontId="3" fillId="6" borderId="31" xfId="0" applyNumberFormat="1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center" vertical="center"/>
    </xf>
    <xf numFmtId="165" fontId="3" fillId="4" borderId="29" xfId="0" applyNumberFormat="1" applyFont="1" applyFill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165" fontId="3" fillId="5" borderId="10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0" fillId="12" borderId="33" xfId="0" applyNumberFormat="1" applyFill="1" applyBorder="1" applyAlignment="1">
      <alignment horizontal="center" vertical="center"/>
    </xf>
    <xf numFmtId="0" fontId="0" fillId="12" borderId="34" xfId="0" applyNumberFormat="1" applyFill="1" applyBorder="1" applyAlignment="1">
      <alignment horizontal="center" vertical="center"/>
    </xf>
    <xf numFmtId="0" fontId="3" fillId="12" borderId="35" xfId="0" applyNumberFormat="1" applyFont="1" applyFill="1" applyBorder="1" applyAlignment="1">
      <alignment horizontal="center" vertical="center"/>
    </xf>
    <xf numFmtId="0" fontId="0" fillId="12" borderId="36" xfId="0" applyNumberFormat="1" applyFill="1" applyBorder="1" applyAlignment="1">
      <alignment horizontal="center" vertical="center"/>
    </xf>
    <xf numFmtId="0" fontId="3" fillId="12" borderId="37" xfId="0" applyNumberFormat="1" applyFont="1" applyFill="1" applyBorder="1" applyAlignment="1">
      <alignment horizontal="center" vertical="center"/>
    </xf>
    <xf numFmtId="0" fontId="0" fillId="12" borderId="38" xfId="0" applyNumberForma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164" fontId="3" fillId="11" borderId="39" xfId="0" applyNumberFormat="1" applyFont="1" applyFill="1" applyBorder="1" applyAlignment="1">
      <alignment horizontal="center" vertical="center"/>
    </xf>
    <xf numFmtId="164" fontId="3" fillId="7" borderId="39" xfId="0" applyNumberFormat="1" applyFont="1" applyFill="1" applyBorder="1" applyAlignment="1">
      <alignment horizontal="center" vertical="center"/>
    </xf>
    <xf numFmtId="164" fontId="3" fillId="8" borderId="40" xfId="0" applyNumberFormat="1" applyFont="1" applyFill="1" applyBorder="1" applyAlignment="1">
      <alignment horizontal="center" vertical="center"/>
    </xf>
    <xf numFmtId="164" fontId="3" fillId="8" borderId="39" xfId="0" applyNumberFormat="1" applyFont="1" applyFill="1" applyBorder="1" applyAlignment="1">
      <alignment horizontal="center" vertical="center"/>
    </xf>
    <xf numFmtId="164" fontId="3" fillId="8" borderId="41" xfId="0" applyNumberFormat="1" applyFont="1" applyFill="1" applyBorder="1" applyAlignment="1">
      <alignment horizontal="center" vertical="center"/>
    </xf>
    <xf numFmtId="164" fontId="3" fillId="9" borderId="39" xfId="0" applyNumberFormat="1" applyFont="1" applyFill="1" applyBorder="1" applyAlignment="1">
      <alignment horizontal="center" vertical="center"/>
    </xf>
    <xf numFmtId="164" fontId="3" fillId="10" borderId="40" xfId="0" applyNumberFormat="1" applyFont="1" applyFill="1" applyBorder="1" applyAlignment="1">
      <alignment horizontal="center" vertical="center"/>
    </xf>
    <xf numFmtId="164" fontId="3" fillId="10" borderId="39" xfId="0" applyNumberFormat="1" applyFont="1" applyFill="1" applyBorder="1" applyAlignment="1">
      <alignment horizontal="center" vertical="center"/>
    </xf>
    <xf numFmtId="164" fontId="3" fillId="10" borderId="41" xfId="0" applyNumberFormat="1" applyFont="1" applyFill="1" applyBorder="1" applyAlignment="1">
      <alignment horizontal="center" vertical="center"/>
    </xf>
    <xf numFmtId="164" fontId="3" fillId="11" borderId="40" xfId="0" applyNumberFormat="1" applyFont="1" applyFill="1" applyBorder="1" applyAlignment="1">
      <alignment horizontal="center" vertical="center"/>
    </xf>
    <xf numFmtId="164" fontId="3" fillId="11" borderId="41" xfId="0" applyNumberFormat="1" applyFont="1" applyFill="1" applyBorder="1" applyAlignment="1">
      <alignment horizontal="center" vertical="center"/>
    </xf>
    <xf numFmtId="164" fontId="3" fillId="7" borderId="41" xfId="0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165" fontId="3" fillId="6" borderId="42" xfId="0" applyNumberFormat="1" applyFont="1" applyFill="1" applyBorder="1" applyAlignment="1">
      <alignment horizontal="center" vertical="center"/>
    </xf>
    <xf numFmtId="165" fontId="3" fillId="6" borderId="28" xfId="0" applyNumberFormat="1" applyFont="1" applyFill="1" applyBorder="1" applyAlignment="1">
      <alignment horizontal="center" vertical="center"/>
    </xf>
    <xf numFmtId="165" fontId="3" fillId="6" borderId="29" xfId="0" applyNumberFormat="1" applyFont="1" applyFill="1" applyBorder="1" applyAlignment="1">
      <alignment horizontal="center" vertical="center"/>
    </xf>
    <xf numFmtId="165" fontId="3" fillId="6" borderId="32" xfId="0" applyNumberFormat="1" applyFont="1" applyFill="1" applyBorder="1" applyAlignment="1">
      <alignment horizontal="center" vertical="center"/>
    </xf>
    <xf numFmtId="165" fontId="3" fillId="6" borderId="43" xfId="0" applyNumberFormat="1" applyFont="1" applyFill="1" applyBorder="1" applyAlignment="1">
      <alignment horizontal="center" vertical="center"/>
    </xf>
    <xf numFmtId="165" fontId="3" fillId="2" borderId="42" xfId="0" applyNumberFormat="1" applyFont="1" applyFill="1" applyBorder="1" applyAlignment="1">
      <alignment horizontal="center" vertical="center"/>
    </xf>
    <xf numFmtId="0" fontId="0" fillId="5" borderId="44" xfId="0" applyNumberFormat="1" applyFill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0" fillId="2" borderId="46" xfId="0" applyNumberFormat="1" applyFill="1" applyBorder="1" applyAlignment="1">
      <alignment horizontal="center" vertical="center"/>
    </xf>
    <xf numFmtId="0" fontId="0" fillId="2" borderId="47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 horizontal="center" vertical="center"/>
    </xf>
    <xf numFmtId="0" fontId="0" fillId="3" borderId="47" xfId="0" applyNumberFormat="1" applyFill="1" applyBorder="1" applyAlignment="1">
      <alignment horizontal="center" vertical="center"/>
    </xf>
    <xf numFmtId="0" fontId="0" fillId="6" borderId="45" xfId="0" applyNumberFormat="1" applyFill="1" applyBorder="1" applyAlignment="1">
      <alignment horizontal="center" vertical="center"/>
    </xf>
    <xf numFmtId="0" fontId="0" fillId="6" borderId="46" xfId="0" applyNumberFormat="1" applyFill="1" applyBorder="1" applyAlignment="1">
      <alignment horizontal="center" vertical="center"/>
    </xf>
    <xf numFmtId="0" fontId="0" fillId="6" borderId="47" xfId="0" applyNumberFormat="1" applyFill="1" applyBorder="1" applyAlignment="1">
      <alignment horizontal="center" vertical="center"/>
    </xf>
    <xf numFmtId="0" fontId="0" fillId="4" borderId="45" xfId="0" applyNumberFormat="1" applyFill="1" applyBorder="1" applyAlignment="1">
      <alignment horizontal="center" vertical="center"/>
    </xf>
    <xf numFmtId="0" fontId="0" fillId="4" borderId="46" xfId="0" applyNumberFormat="1" applyFill="1" applyBorder="1" applyAlignment="1">
      <alignment horizontal="center" vertical="center"/>
    </xf>
    <xf numFmtId="0" fontId="0" fillId="4" borderId="47" xfId="0" applyNumberFormat="1" applyFill="1" applyBorder="1" applyAlignment="1">
      <alignment horizontal="center" vertical="center"/>
    </xf>
    <xf numFmtId="0" fontId="0" fillId="5" borderId="46" xfId="0" applyNumberFormat="1" applyFill="1" applyBorder="1" applyAlignment="1">
      <alignment horizontal="center" vertical="center"/>
    </xf>
    <xf numFmtId="0" fontId="0" fillId="5" borderId="48" xfId="0" applyNumberFormat="1" applyFill="1" applyBorder="1" applyAlignment="1">
      <alignment horizontal="center" vertical="center"/>
    </xf>
    <xf numFmtId="0" fontId="0" fillId="2" borderId="49" xfId="0" applyNumberFormat="1" applyFill="1" applyBorder="1" applyAlignment="1">
      <alignment horizontal="center" vertical="center"/>
    </xf>
    <xf numFmtId="0" fontId="0" fillId="5" borderId="49" xfId="0" applyNumberFormat="1" applyFill="1" applyBorder="1" applyAlignment="1">
      <alignment horizontal="center" vertical="center"/>
    </xf>
    <xf numFmtId="0" fontId="0" fillId="4" borderId="48" xfId="0" applyNumberFormat="1" applyFill="1" applyBorder="1" applyAlignment="1">
      <alignment horizontal="center" vertical="center"/>
    </xf>
    <xf numFmtId="0" fontId="0" fillId="4" borderId="49" xfId="0" applyNumberFormat="1" applyFill="1" applyBorder="1" applyAlignment="1">
      <alignment horizontal="center" vertical="center"/>
    </xf>
    <xf numFmtId="0" fontId="0" fillId="2" borderId="48" xfId="0" applyNumberFormat="1" applyFill="1" applyBorder="1" applyAlignment="1">
      <alignment horizontal="center" vertical="center"/>
    </xf>
    <xf numFmtId="165" fontId="3" fillId="4" borderId="32" xfId="0" applyNumberFormat="1" applyFont="1" applyFill="1" applyBorder="1" applyAlignment="1">
      <alignment horizontal="center" vertical="center"/>
    </xf>
    <xf numFmtId="0" fontId="0" fillId="3" borderId="50" xfId="0" applyNumberFormat="1" applyFill="1" applyBorder="1" applyAlignment="1">
      <alignment horizontal="center" vertical="center"/>
    </xf>
    <xf numFmtId="0" fontId="0" fillId="3" borderId="51" xfId="0" applyNumberFormat="1" applyFill="1" applyBorder="1" applyAlignment="1">
      <alignment horizontal="center" vertical="center"/>
    </xf>
    <xf numFmtId="165" fontId="3" fillId="3" borderId="52" xfId="0" applyNumberFormat="1" applyFont="1" applyFill="1" applyBorder="1" applyAlignment="1">
      <alignment horizontal="center" vertical="center"/>
    </xf>
    <xf numFmtId="0" fontId="0" fillId="3" borderId="53" xfId="0" applyNumberFormat="1" applyFill="1" applyBorder="1" applyAlignment="1">
      <alignment horizontal="center" vertical="center"/>
    </xf>
    <xf numFmtId="0" fontId="0" fillId="3" borderId="54" xfId="0" applyNumberForma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0" fillId="5" borderId="50" xfId="0" applyNumberFormat="1" applyFill="1" applyBorder="1" applyAlignment="1">
      <alignment horizontal="center" vertical="center"/>
    </xf>
    <xf numFmtId="0" fontId="0" fillId="5" borderId="55" xfId="0" applyNumberFormat="1" applyFill="1" applyBorder="1" applyAlignment="1">
      <alignment horizontal="center" vertical="center"/>
    </xf>
    <xf numFmtId="0" fontId="0" fillId="5" borderId="51" xfId="0" applyNumberFormat="1" applyFill="1" applyBorder="1" applyAlignment="1">
      <alignment horizontal="center" vertical="center"/>
    </xf>
    <xf numFmtId="165" fontId="3" fillId="5" borderId="52" xfId="0" applyNumberFormat="1" applyFont="1" applyFill="1" applyBorder="1" applyAlignment="1">
      <alignment horizontal="center" vertical="center"/>
    </xf>
    <xf numFmtId="0" fontId="0" fillId="5" borderId="53" xfId="0" applyNumberFormat="1" applyFill="1" applyBorder="1" applyAlignment="1">
      <alignment horizontal="center" vertical="center"/>
    </xf>
    <xf numFmtId="0" fontId="0" fillId="5" borderId="54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165" fontId="3" fillId="5" borderId="32" xfId="0" applyNumberFormat="1" applyFont="1" applyFill="1" applyBorder="1" applyAlignment="1">
      <alignment horizontal="center" vertical="center"/>
    </xf>
    <xf numFmtId="0" fontId="0" fillId="5" borderId="13" xfId="0" applyNumberForma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0" fontId="0" fillId="5" borderId="47" xfId="0" applyNumberFormat="1" applyFill="1" applyBorder="1" applyAlignment="1">
      <alignment horizontal="center" vertical="center"/>
    </xf>
    <xf numFmtId="0" fontId="0" fillId="8" borderId="7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0" fillId="8" borderId="46" xfId="0" applyNumberFormat="1" applyFill="1" applyBorder="1" applyAlignment="1">
      <alignment horizontal="center" vertical="center"/>
    </xf>
    <xf numFmtId="0" fontId="3" fillId="9" borderId="56" xfId="0" applyNumberFormat="1" applyFont="1" applyFill="1" applyBorder="1" applyAlignment="1">
      <alignment horizontal="center" vertical="center"/>
    </xf>
    <xf numFmtId="0" fontId="3" fillId="9" borderId="57" xfId="0" applyNumberFormat="1" applyFont="1" applyFill="1" applyBorder="1" applyAlignment="1">
      <alignment horizontal="center" vertical="center"/>
    </xf>
    <xf numFmtId="164" fontId="3" fillId="9" borderId="58" xfId="0" applyNumberFormat="1" applyFont="1" applyFill="1" applyBorder="1" applyAlignment="1">
      <alignment horizontal="center" vertical="center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164" fontId="3" fillId="9" borderId="41" xfId="0" applyNumberFormat="1" applyFont="1" applyFill="1" applyBorder="1" applyAlignment="1">
      <alignment horizontal="center" vertical="center"/>
    </xf>
    <xf numFmtId="165" fontId="3" fillId="4" borderId="9" xfId="0" applyNumberFormat="1" applyFont="1" applyFill="1" applyBorder="1" applyAlignment="1">
      <alignment horizontal="center" vertical="center"/>
    </xf>
    <xf numFmtId="0" fontId="0" fillId="5" borderId="6" xfId="0" applyNumberForma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165" fontId="3" fillId="5" borderId="30" xfId="0" applyNumberFormat="1" applyFon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0" fillId="5" borderId="45" xfId="0" applyNumberFormat="1" applyFill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center" vertical="center"/>
    </xf>
    <xf numFmtId="165" fontId="3" fillId="5" borderId="31" xfId="0" applyNumberFormat="1" applyFont="1" applyFill="1" applyBorder="1" applyAlignment="1">
      <alignment horizontal="center" vertical="center"/>
    </xf>
    <xf numFmtId="0" fontId="3" fillId="8" borderId="59" xfId="0" applyNumberFormat="1" applyFont="1" applyFill="1" applyBorder="1" applyAlignment="1">
      <alignment horizontal="center" vertical="center"/>
    </xf>
    <xf numFmtId="0" fontId="0" fillId="6" borderId="19" xfId="0" applyNumberFormat="1" applyFill="1" applyBorder="1" applyAlignment="1">
      <alignment horizontal="center" vertical="center"/>
    </xf>
    <xf numFmtId="0" fontId="0" fillId="6" borderId="5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0" fillId="6" borderId="48" xfId="0" applyNumberFormat="1" applyFill="1" applyBorder="1" applyAlignment="1">
      <alignment horizontal="center" vertical="center"/>
    </xf>
    <xf numFmtId="0" fontId="0" fillId="6" borderId="10" xfId="0" applyNumberFormat="1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0" fontId="0" fillId="6" borderId="15" xfId="0" applyNumberFormat="1" applyFill="1" applyBorder="1" applyAlignment="1">
      <alignment horizontal="center" vertical="center"/>
    </xf>
    <xf numFmtId="165" fontId="3" fillId="6" borderId="10" xfId="0" applyNumberFormat="1" applyFont="1" applyFill="1" applyBorder="1" applyAlignment="1">
      <alignment horizontal="center" vertical="center"/>
    </xf>
    <xf numFmtId="0" fontId="0" fillId="6" borderId="49" xfId="0" applyNumberFormat="1" applyFill="1" applyBorder="1" applyAlignment="1">
      <alignment horizontal="center" vertical="center"/>
    </xf>
    <xf numFmtId="0" fontId="3" fillId="10" borderId="24" xfId="0" applyNumberFormat="1" applyFont="1" applyFill="1" applyBorder="1" applyAlignment="1">
      <alignment horizontal="center" vertical="center"/>
    </xf>
    <xf numFmtId="165" fontId="3" fillId="5" borderId="42" xfId="0" applyNumberFormat="1" applyFont="1" applyFill="1" applyBorder="1" applyAlignment="1">
      <alignment horizontal="center" vertical="center"/>
    </xf>
    <xf numFmtId="0" fontId="3" fillId="9" borderId="25" xfId="0" applyNumberFormat="1" applyFont="1" applyFill="1" applyBorder="1" applyAlignment="1">
      <alignment horizontal="center" vertical="center"/>
    </xf>
    <xf numFmtId="0" fontId="3" fillId="9" borderId="26" xfId="0" applyNumberFormat="1" applyFont="1" applyFill="1" applyBorder="1" applyAlignment="1">
      <alignment horizontal="center" vertical="center"/>
    </xf>
    <xf numFmtId="164" fontId="3" fillId="9" borderId="40" xfId="0" applyNumberFormat="1" applyFont="1" applyFill="1" applyBorder="1" applyAlignment="1">
      <alignment horizontal="center" vertical="center"/>
    </xf>
    <xf numFmtId="165" fontId="3" fillId="8" borderId="27" xfId="0" applyNumberFormat="1" applyFon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3" borderId="60" xfId="0" applyNumberFormat="1" applyFill="1" applyBorder="1" applyAlignment="1">
      <alignment horizontal="center" vertical="center"/>
    </xf>
    <xf numFmtId="0" fontId="0" fillId="3" borderId="61" xfId="0" applyNumberFormat="1" applyFill="1" applyBorder="1" applyAlignment="1">
      <alignment horizontal="center" vertical="center"/>
    </xf>
    <xf numFmtId="0" fontId="0" fillId="3" borderId="62" xfId="0" applyNumberFormat="1" applyFill="1" applyBorder="1" applyAlignment="1">
      <alignment horizontal="center" vertical="center"/>
    </xf>
    <xf numFmtId="0" fontId="0" fillId="3" borderId="63" xfId="0" applyNumberFormat="1" applyFill="1" applyBorder="1" applyAlignment="1">
      <alignment horizontal="center" vertical="center"/>
    </xf>
    <xf numFmtId="0" fontId="0" fillId="3" borderId="64" xfId="0" applyNumberFormat="1" applyFill="1" applyBorder="1" applyAlignment="1">
      <alignment horizontal="center" vertical="center"/>
    </xf>
    <xf numFmtId="0" fontId="0" fillId="3" borderId="65" xfId="0" applyNumberFormat="1" applyFill="1" applyBorder="1" applyAlignment="1">
      <alignment horizontal="center" vertical="center"/>
    </xf>
    <xf numFmtId="0" fontId="3" fillId="7" borderId="56" xfId="0" applyNumberFormat="1" applyFont="1" applyFill="1" applyBorder="1" applyAlignment="1">
      <alignment horizontal="center" vertical="center"/>
    </xf>
    <xf numFmtId="0" fontId="3" fillId="7" borderId="57" xfId="0" applyNumberFormat="1" applyFont="1" applyFill="1" applyBorder="1" applyAlignment="1">
      <alignment horizontal="center" vertical="center"/>
    </xf>
    <xf numFmtId="164" fontId="3" fillId="7" borderId="58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66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165" fontId="3" fillId="3" borderId="27" xfId="0" applyNumberFormat="1" applyFont="1" applyFill="1" applyBorder="1" applyAlignment="1">
      <alignment horizontal="center" vertical="center"/>
    </xf>
    <xf numFmtId="0" fontId="0" fillId="3" borderId="67" xfId="0" applyNumberFormat="1" applyFill="1" applyBorder="1" applyAlignment="1">
      <alignment horizontal="center" vertical="center"/>
    </xf>
    <xf numFmtId="0" fontId="0" fillId="3" borderId="48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3" fillId="7" borderId="24" xfId="0" applyNumberFormat="1" applyFon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5" xfId="0" applyNumberFormat="1" applyFill="1" applyBorder="1" applyAlignment="1">
      <alignment horizontal="center" vertical="center"/>
    </xf>
    <xf numFmtId="0" fontId="0" fillId="8" borderId="14" xfId="0" applyNumberFormat="1" applyFill="1" applyBorder="1" applyAlignment="1">
      <alignment horizontal="center" vertical="center"/>
    </xf>
    <xf numFmtId="0" fontId="0" fillId="8" borderId="48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20" xfId="0" applyNumberFormat="1" applyFill="1" applyBorder="1" applyAlignment="1">
      <alignment horizontal="center" vertical="center"/>
    </xf>
    <xf numFmtId="0" fontId="0" fillId="8" borderId="4" xfId="0" applyNumberFormat="1" applyFill="1" applyBorder="1" applyAlignment="1">
      <alignment horizontal="center" vertical="center"/>
    </xf>
    <xf numFmtId="165" fontId="3" fillId="8" borderId="43" xfId="0" applyNumberFormat="1" applyFont="1" applyFill="1" applyBorder="1" applyAlignment="1">
      <alignment horizontal="center" vertical="center"/>
    </xf>
    <xf numFmtId="0" fontId="0" fillId="8" borderId="15" xfId="0" applyNumberFormat="1" applyFill="1" applyBorder="1" applyAlignment="1">
      <alignment horizontal="center" vertical="center"/>
    </xf>
    <xf numFmtId="0" fontId="0" fillId="8" borderId="49" xfId="0" applyNumberForma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center" vertical="center"/>
    </xf>
    <xf numFmtId="0" fontId="3" fillId="6" borderId="26" xfId="0" applyNumberFormat="1" applyFont="1" applyFill="1" applyBorder="1" applyAlignment="1">
      <alignment horizontal="center" vertical="center"/>
    </xf>
    <xf numFmtId="164" fontId="3" fillId="6" borderId="4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6" borderId="22" xfId="0" applyNumberFormat="1" applyFont="1" applyFill="1" applyBorder="1" applyAlignment="1">
      <alignment horizontal="center" vertical="center"/>
    </xf>
    <xf numFmtId="164" fontId="3" fillId="6" borderId="39" xfId="0" applyNumberFormat="1" applyFont="1" applyFill="1" applyBorder="1" applyAlignment="1">
      <alignment horizontal="center" vertical="center"/>
    </xf>
    <xf numFmtId="0" fontId="3" fillId="6" borderId="21" xfId="0" applyNumberFormat="1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horizontal="center" vertical="center"/>
    </xf>
    <xf numFmtId="164" fontId="3" fillId="6" borderId="41" xfId="0" applyNumberFormat="1" applyFont="1" applyFill="1" applyBorder="1" applyAlignment="1">
      <alignment horizontal="center" vertical="center"/>
    </xf>
    <xf numFmtId="0" fontId="3" fillId="5" borderId="25" xfId="0" applyNumberFormat="1" applyFont="1" applyFill="1" applyBorder="1" applyAlignment="1">
      <alignment horizontal="center" vertical="center"/>
    </xf>
    <xf numFmtId="0" fontId="3" fillId="5" borderId="26" xfId="0" applyNumberFormat="1" applyFont="1" applyFill="1" applyBorder="1" applyAlignment="1">
      <alignment horizontal="center" vertical="center"/>
    </xf>
    <xf numFmtId="164" fontId="3" fillId="5" borderId="4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22" xfId="0" applyNumberFormat="1" applyFont="1" applyFill="1" applyBorder="1" applyAlignment="1">
      <alignment horizontal="center" vertical="center"/>
    </xf>
    <xf numFmtId="164" fontId="3" fillId="5" borderId="39" xfId="0" applyNumberFormat="1" applyFont="1" applyFill="1" applyBorder="1" applyAlignment="1">
      <alignment horizontal="center" vertical="center"/>
    </xf>
    <xf numFmtId="0" fontId="7" fillId="13" borderId="0" xfId="0" applyNumberFormat="1" applyFont="1" applyFill="1" applyAlignment="1">
      <alignment horizontal="center" vertical="center"/>
    </xf>
    <xf numFmtId="165" fontId="3" fillId="6" borderId="6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69" xfId="0" applyNumberFormat="1" applyFill="1" applyBorder="1" applyAlignment="1">
      <alignment horizontal="center" vertical="center"/>
    </xf>
    <xf numFmtId="0" fontId="0" fillId="5" borderId="70" xfId="0" applyNumberFormat="1" applyFill="1" applyBorder="1" applyAlignment="1">
      <alignment horizontal="center" vertical="center"/>
    </xf>
    <xf numFmtId="0" fontId="0" fillId="5" borderId="71" xfId="0" applyNumberFormat="1" applyFill="1" applyBorder="1" applyAlignment="1">
      <alignment horizontal="center" vertical="center"/>
    </xf>
    <xf numFmtId="165" fontId="3" fillId="5" borderId="72" xfId="0" applyNumberFormat="1" applyFont="1" applyFill="1" applyBorder="1" applyAlignment="1">
      <alignment horizontal="center" vertical="center"/>
    </xf>
    <xf numFmtId="0" fontId="0" fillId="5" borderId="73" xfId="0" applyNumberFormat="1" applyFill="1" applyBorder="1" applyAlignment="1">
      <alignment horizontal="center" vertical="center"/>
    </xf>
    <xf numFmtId="0" fontId="0" fillId="5" borderId="74" xfId="0" applyNumberFormat="1" applyFill="1" applyBorder="1" applyAlignment="1">
      <alignment horizontal="center" vertical="center"/>
    </xf>
    <xf numFmtId="0" fontId="3" fillId="5" borderId="75" xfId="0" applyNumberFormat="1" applyFont="1" applyFill="1" applyBorder="1" applyAlignment="1">
      <alignment horizontal="center" vertical="center"/>
    </xf>
    <xf numFmtId="0" fontId="3" fillId="5" borderId="76" xfId="0" applyNumberFormat="1" applyFont="1" applyFill="1" applyBorder="1" applyAlignment="1">
      <alignment horizontal="center" vertical="center"/>
    </xf>
    <xf numFmtId="164" fontId="3" fillId="5" borderId="77" xfId="0" applyNumberFormat="1" applyFont="1" applyFill="1" applyBorder="1" applyAlignment="1">
      <alignment horizontal="center" vertical="center"/>
    </xf>
    <xf numFmtId="0" fontId="0" fillId="2" borderId="69" xfId="0" applyNumberFormat="1" applyFill="1" applyBorder="1" applyAlignment="1">
      <alignment horizontal="center" vertical="center"/>
    </xf>
    <xf numFmtId="0" fontId="0" fillId="2" borderId="70" xfId="0" applyNumberFormat="1" applyFill="1" applyBorder="1" applyAlignment="1">
      <alignment horizontal="center" vertical="center"/>
    </xf>
    <xf numFmtId="0" fontId="0" fillId="2" borderId="71" xfId="0" applyNumberFormat="1" applyFill="1" applyBorder="1" applyAlignment="1">
      <alignment horizontal="center" vertical="center"/>
    </xf>
    <xf numFmtId="165" fontId="3" fillId="2" borderId="72" xfId="0" applyNumberFormat="1" applyFont="1" applyFill="1" applyBorder="1" applyAlignment="1">
      <alignment horizontal="center" vertical="center"/>
    </xf>
    <xf numFmtId="0" fontId="0" fillId="2" borderId="73" xfId="0" applyNumberFormat="1" applyFill="1" applyBorder="1" applyAlignment="1">
      <alignment horizontal="center" vertical="center"/>
    </xf>
    <xf numFmtId="0" fontId="0" fillId="2" borderId="74" xfId="0" applyNumberFormat="1" applyFill="1" applyBorder="1" applyAlignment="1">
      <alignment horizontal="center" vertical="center"/>
    </xf>
    <xf numFmtId="0" fontId="3" fillId="11" borderId="75" xfId="0" applyNumberFormat="1" applyFont="1" applyFill="1" applyBorder="1" applyAlignment="1">
      <alignment horizontal="center" vertical="center"/>
    </xf>
    <xf numFmtId="0" fontId="3" fillId="11" borderId="76" xfId="0" applyNumberFormat="1" applyFont="1" applyFill="1" applyBorder="1" applyAlignment="1">
      <alignment horizontal="center" vertical="center"/>
    </xf>
    <xf numFmtId="164" fontId="3" fillId="11" borderId="77" xfId="0" applyNumberFormat="1" applyFont="1" applyFill="1" applyBorder="1" applyAlignment="1">
      <alignment horizontal="center" vertical="center"/>
    </xf>
    <xf numFmtId="0" fontId="0" fillId="4" borderId="78" xfId="0" applyNumberFormat="1" applyFill="1" applyBorder="1" applyAlignment="1">
      <alignment horizontal="center" vertical="center"/>
    </xf>
    <xf numFmtId="0" fontId="0" fillId="4" borderId="79" xfId="0" applyNumberFormat="1" applyFill="1" applyBorder="1" applyAlignment="1">
      <alignment horizontal="center" vertical="center"/>
    </xf>
    <xf numFmtId="0" fontId="0" fillId="4" borderId="80" xfId="0" applyNumberFormat="1" applyFill="1" applyBorder="1" applyAlignment="1">
      <alignment horizontal="center" vertical="center"/>
    </xf>
    <xf numFmtId="165" fontId="3" fillId="4" borderId="81" xfId="0" applyNumberFormat="1" applyFont="1" applyFill="1" applyBorder="1" applyAlignment="1">
      <alignment horizontal="center" vertical="center"/>
    </xf>
    <xf numFmtId="0" fontId="0" fillId="4" borderId="82" xfId="0" applyNumberFormat="1" applyFill="1" applyBorder="1" applyAlignment="1">
      <alignment horizontal="center" vertical="center"/>
    </xf>
    <xf numFmtId="0" fontId="0" fillId="4" borderId="83" xfId="0" applyNumberFormat="1" applyFill="1" applyBorder="1" applyAlignment="1">
      <alignment horizontal="center" vertical="center"/>
    </xf>
    <xf numFmtId="165" fontId="3" fillId="4" borderId="84" xfId="0" applyNumberFormat="1" applyFont="1" applyFill="1" applyBorder="1" applyAlignment="1">
      <alignment horizontal="center" vertical="center"/>
    </xf>
    <xf numFmtId="0" fontId="3" fillId="8" borderId="85" xfId="0" applyNumberFormat="1" applyFont="1" applyFill="1" applyBorder="1" applyAlignment="1">
      <alignment horizontal="center" vertical="center"/>
    </xf>
    <xf numFmtId="0" fontId="3" fillId="8" borderId="86" xfId="0" applyNumberFormat="1" applyFont="1" applyFill="1" applyBorder="1" applyAlignment="1">
      <alignment horizontal="center" vertical="center"/>
    </xf>
    <xf numFmtId="164" fontId="3" fillId="8" borderId="87" xfId="0" applyNumberFormat="1" applyFont="1" applyFill="1" applyBorder="1" applyAlignment="1">
      <alignment horizontal="center" vertical="center"/>
    </xf>
    <xf numFmtId="165" fontId="3" fillId="2" borderId="88" xfId="0" applyNumberFormat="1" applyFont="1" applyFill="1" applyBorder="1" applyAlignment="1">
      <alignment horizontal="center" vertical="center"/>
    </xf>
    <xf numFmtId="165" fontId="3" fillId="2" borderId="69" xfId="0" applyNumberFormat="1" applyFon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0" fontId="3" fillId="3" borderId="89" xfId="0" applyNumberFormat="1" applyFont="1" applyFill="1" applyBorder="1" applyAlignment="1">
      <alignment horizontal="center" vertical="center" wrapText="1"/>
    </xf>
    <xf numFmtId="0" fontId="3" fillId="3" borderId="90" xfId="0" applyNumberFormat="1" applyFont="1" applyFill="1" applyBorder="1" applyAlignment="1">
      <alignment horizontal="center" vertical="center"/>
    </xf>
    <xf numFmtId="0" fontId="3" fillId="3" borderId="9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12" borderId="82" xfId="0" applyNumberFormat="1" applyFont="1" applyFill="1" applyBorder="1" applyAlignment="1">
      <alignment horizontal="center" vertical="center"/>
    </xf>
    <xf numFmtId="0" fontId="3" fillId="12" borderId="80" xfId="0" applyNumberFormat="1" applyFont="1" applyFill="1" applyBorder="1" applyAlignment="1">
      <alignment horizontal="center" vertical="center"/>
    </xf>
    <xf numFmtId="0" fontId="3" fillId="12" borderId="92" xfId="0" applyNumberFormat="1" applyFont="1" applyFill="1" applyBorder="1" applyAlignment="1">
      <alignment horizontal="center" vertical="center"/>
    </xf>
    <xf numFmtId="0" fontId="9" fillId="12" borderId="82" xfId="0" applyNumberFormat="1" applyFont="1" applyFill="1" applyBorder="1" applyAlignment="1">
      <alignment horizontal="center" vertical="center"/>
    </xf>
    <xf numFmtId="0" fontId="9" fillId="12" borderId="80" xfId="0" applyNumberFormat="1" applyFont="1" applyFill="1" applyBorder="1" applyAlignment="1">
      <alignment horizontal="center" vertical="center"/>
    </xf>
    <xf numFmtId="0" fontId="9" fillId="12" borderId="78" xfId="0" applyNumberFormat="1" applyFont="1" applyFill="1" applyBorder="1" applyAlignment="1">
      <alignment horizontal="center" vertical="center"/>
    </xf>
    <xf numFmtId="0" fontId="3" fillId="12" borderId="84" xfId="0" applyNumberFormat="1" applyFont="1" applyFill="1" applyBorder="1" applyAlignment="1">
      <alignment horizontal="center" vertical="center"/>
    </xf>
    <xf numFmtId="0" fontId="3" fillId="4" borderId="89" xfId="0" applyNumberFormat="1" applyFont="1" applyFill="1" applyBorder="1" applyAlignment="1">
      <alignment horizontal="center" vertical="center" wrapText="1"/>
    </xf>
    <xf numFmtId="0" fontId="3" fillId="4" borderId="90" xfId="0" applyNumberFormat="1" applyFont="1" applyFill="1" applyBorder="1" applyAlignment="1">
      <alignment horizontal="center" vertical="center"/>
    </xf>
    <xf numFmtId="0" fontId="3" fillId="4" borderId="93" xfId="0" applyNumberFormat="1" applyFont="1" applyFill="1" applyBorder="1" applyAlignment="1">
      <alignment horizontal="center" vertical="center"/>
    </xf>
    <xf numFmtId="0" fontId="9" fillId="12" borderId="79" xfId="0" applyNumberFormat="1" applyFont="1" applyFill="1" applyBorder="1" applyAlignment="1">
      <alignment horizontal="center" vertical="center"/>
    </xf>
    <xf numFmtId="0" fontId="9" fillId="12" borderId="84" xfId="0" applyNumberFormat="1" applyFont="1" applyFill="1" applyBorder="1" applyAlignment="1">
      <alignment horizontal="center" vertical="center"/>
    </xf>
    <xf numFmtId="0" fontId="3" fillId="12" borderId="94" xfId="0" applyNumberFormat="1" applyFont="1" applyFill="1" applyBorder="1" applyAlignment="1">
      <alignment horizontal="center" vertical="center"/>
    </xf>
    <xf numFmtId="0" fontId="3" fillId="12" borderId="95" xfId="0" applyNumberFormat="1" applyFont="1" applyFill="1" applyBorder="1" applyAlignment="1">
      <alignment horizontal="center" vertical="center"/>
    </xf>
    <xf numFmtId="0" fontId="3" fillId="12" borderId="96" xfId="0" applyNumberFormat="1" applyFont="1" applyFill="1" applyBorder="1" applyAlignment="1">
      <alignment horizontal="center" vertical="center"/>
    </xf>
    <xf numFmtId="0" fontId="3" fillId="12" borderId="97" xfId="0" applyNumberFormat="1" applyFont="1" applyFill="1" applyBorder="1" applyAlignment="1">
      <alignment horizontal="center" vertical="center"/>
    </xf>
    <xf numFmtId="0" fontId="3" fillId="5" borderId="89" xfId="0" applyNumberFormat="1" applyFont="1" applyFill="1" applyBorder="1" applyAlignment="1">
      <alignment horizontal="center" vertical="center" wrapText="1"/>
    </xf>
    <xf numFmtId="0" fontId="3" fillId="5" borderId="90" xfId="0" applyNumberFormat="1" applyFont="1" applyFill="1" applyBorder="1" applyAlignment="1">
      <alignment horizontal="center" vertical="center"/>
    </xf>
    <xf numFmtId="0" fontId="3" fillId="5" borderId="93" xfId="0" applyNumberFormat="1" applyFont="1" applyFill="1" applyBorder="1" applyAlignment="1">
      <alignment horizontal="center" vertical="center"/>
    </xf>
    <xf numFmtId="0" fontId="3" fillId="6" borderId="98" xfId="0" applyNumberFormat="1" applyFont="1" applyFill="1" applyBorder="1" applyAlignment="1">
      <alignment horizontal="center" vertical="center" wrapText="1"/>
    </xf>
    <xf numFmtId="0" fontId="3" fillId="6" borderId="90" xfId="0" applyNumberFormat="1" applyFont="1" applyFill="1" applyBorder="1" applyAlignment="1">
      <alignment horizontal="center" vertical="center"/>
    </xf>
    <xf numFmtId="0" fontId="3" fillId="6" borderId="91" xfId="0" applyNumberFormat="1" applyFont="1" applyFill="1" applyBorder="1" applyAlignment="1">
      <alignment horizontal="center" vertical="center"/>
    </xf>
    <xf numFmtId="0" fontId="3" fillId="5" borderId="99" xfId="0" applyNumberFormat="1" applyFont="1" applyFill="1" applyBorder="1" applyAlignment="1">
      <alignment horizontal="center" vertical="center" wrapText="1"/>
    </xf>
    <xf numFmtId="0" fontId="3" fillId="5" borderId="91" xfId="0" applyNumberFormat="1" applyFont="1" applyFill="1" applyBorder="1" applyAlignment="1">
      <alignment horizontal="center" vertical="center"/>
    </xf>
    <xf numFmtId="0" fontId="3" fillId="2" borderId="98" xfId="0" applyNumberFormat="1" applyFont="1" applyFill="1" applyBorder="1" applyAlignment="1">
      <alignment horizontal="center" vertical="center" wrapText="1"/>
    </xf>
    <xf numFmtId="0" fontId="3" fillId="2" borderId="90" xfId="0" applyNumberFormat="1" applyFont="1" applyFill="1" applyBorder="1" applyAlignment="1">
      <alignment horizontal="center" vertical="center"/>
    </xf>
    <xf numFmtId="0" fontId="3" fillId="2" borderId="91" xfId="0" applyNumberFormat="1" applyFont="1" applyFill="1" applyBorder="1" applyAlignment="1">
      <alignment horizontal="center" vertical="center"/>
    </xf>
    <xf numFmtId="0" fontId="3" fillId="6" borderId="100" xfId="0" applyNumberFormat="1" applyFont="1" applyFill="1" applyBorder="1" applyAlignment="1">
      <alignment horizontal="center" vertical="center" wrapText="1"/>
    </xf>
    <xf numFmtId="0" fontId="3" fillId="6" borderId="101" xfId="0" applyNumberFormat="1" applyFont="1" applyFill="1" applyBorder="1" applyAlignment="1">
      <alignment horizontal="center" vertical="center"/>
    </xf>
    <xf numFmtId="0" fontId="3" fillId="6" borderId="102" xfId="0" applyNumberFormat="1" applyFont="1" applyFill="1" applyBorder="1" applyAlignment="1">
      <alignment horizontal="center" vertical="center"/>
    </xf>
    <xf numFmtId="0" fontId="3" fillId="4" borderId="98" xfId="0" applyNumberFormat="1" applyFont="1" applyFill="1" applyBorder="1" applyAlignment="1">
      <alignment horizontal="center" vertical="center" wrapText="1"/>
    </xf>
    <xf numFmtId="0" fontId="3" fillId="4" borderId="91" xfId="0" applyNumberFormat="1" applyFont="1" applyFill="1" applyBorder="1" applyAlignment="1">
      <alignment horizontal="center" vertical="center"/>
    </xf>
    <xf numFmtId="0" fontId="3" fillId="2" borderId="89" xfId="0" applyNumberFormat="1" applyFont="1" applyFill="1" applyBorder="1" applyAlignment="1">
      <alignment horizontal="center" vertical="center" wrapText="1"/>
    </xf>
    <xf numFmtId="0" fontId="3" fillId="2" borderId="93" xfId="0" applyNumberFormat="1" applyFont="1" applyFill="1" applyBorder="1" applyAlignment="1">
      <alignment horizontal="center" vertical="center"/>
    </xf>
    <xf numFmtId="0" fontId="3" fillId="5" borderId="98" xfId="0" applyNumberFormat="1" applyFont="1" applyFill="1" applyBorder="1" applyAlignment="1">
      <alignment horizontal="center" vertical="center" wrapText="1"/>
    </xf>
    <xf numFmtId="0" fontId="3" fillId="5" borderId="103" xfId="0" applyNumberFormat="1" applyFont="1" applyFill="1" applyBorder="1" applyAlignment="1">
      <alignment horizontal="center" vertical="center"/>
    </xf>
    <xf numFmtId="0" fontId="3" fillId="4" borderId="104" xfId="0" applyNumberFormat="1" applyFont="1" applyFill="1" applyBorder="1" applyAlignment="1">
      <alignment horizontal="center" vertical="center" wrapText="1"/>
    </xf>
    <xf numFmtId="0" fontId="3" fillId="6" borderId="89" xfId="0" applyNumberFormat="1" applyFont="1" applyFill="1" applyBorder="1" applyAlignment="1">
      <alignment horizontal="center" vertical="center" wrapText="1"/>
    </xf>
    <xf numFmtId="0" fontId="3" fillId="8" borderId="89" xfId="0" applyNumberFormat="1" applyFont="1" applyFill="1" applyBorder="1" applyAlignment="1">
      <alignment horizontal="center" vertical="center" wrapText="1"/>
    </xf>
    <xf numFmtId="0" fontId="3" fillId="8" borderId="90" xfId="0" applyNumberFormat="1" applyFont="1" applyFill="1" applyBorder="1" applyAlignment="1">
      <alignment horizontal="center" vertical="center"/>
    </xf>
    <xf numFmtId="0" fontId="3" fillId="8" borderId="93" xfId="0" applyNumberFormat="1" applyFont="1" applyFill="1" applyBorder="1" applyAlignment="1">
      <alignment horizontal="center" vertical="center"/>
    </xf>
    <xf numFmtId="0" fontId="3" fillId="2" borderId="103" xfId="0" applyNumberFormat="1" applyFont="1" applyFill="1" applyBorder="1" applyAlignment="1">
      <alignment horizontal="center" vertical="center"/>
    </xf>
    <xf numFmtId="0" fontId="3" fillId="4" borderId="105" xfId="0" applyNumberFormat="1" applyFont="1" applyFill="1" applyBorder="1" applyAlignment="1">
      <alignment horizontal="center" vertical="center" wrapText="1"/>
    </xf>
    <xf numFmtId="0" fontId="3" fillId="4" borderId="101" xfId="0" applyNumberFormat="1" applyFont="1" applyFill="1" applyBorder="1" applyAlignment="1">
      <alignment horizontal="center" vertical="center"/>
    </xf>
    <xf numFmtId="0" fontId="3" fillId="4" borderId="102" xfId="0" applyNumberFormat="1" applyFont="1" applyFill="1" applyBorder="1" applyAlignment="1">
      <alignment horizontal="center" vertical="center"/>
    </xf>
    <xf numFmtId="0" fontId="3" fillId="6" borderId="101" xfId="0" applyNumberFormat="1" applyFont="1" applyFill="1" applyBorder="1" applyAlignment="1">
      <alignment horizontal="center" vertical="center" wrapText="1"/>
    </xf>
    <xf numFmtId="0" fontId="3" fillId="3" borderId="9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G139"/>
  <sheetViews>
    <sheetView tabSelected="1" view="pageBreakPreview" zoomScale="75" zoomScaleSheetLayoutView="75" workbookViewId="0" topLeftCell="A3">
      <pane xSplit="2" ySplit="2" topLeftCell="J99" activePane="bottomRight" state="frozen"/>
      <selection pane="bottomRight" activeCell="A1" sqref="A1"/>
    </sheetView>
  </sheetViews>
  <sheetFormatPr defaultColWidth="9.00390625" defaultRowHeight="16.5"/>
  <cols>
    <col min="1" max="1" width="10.75390625" style="1" customWidth="1"/>
    <col min="2" max="2" width="9.875" style="1" customWidth="1"/>
    <col min="3" max="5" width="5.625" style="1" customWidth="1"/>
    <col min="6" max="6" width="6.625" style="98" customWidth="1"/>
    <col min="7" max="9" width="5.625" style="1" customWidth="1"/>
    <col min="10" max="10" width="6.625" style="98" customWidth="1"/>
    <col min="11" max="13" width="5.625" style="1" customWidth="1"/>
    <col min="14" max="14" width="6.625" style="98" customWidth="1"/>
    <col min="15" max="17" width="5.625" style="1" customWidth="1"/>
    <col min="18" max="18" width="6.625" style="98" customWidth="1"/>
    <col min="19" max="21" width="5.625" style="1" customWidth="1"/>
    <col min="22" max="22" width="6.625" style="98" customWidth="1"/>
    <col min="23" max="25" width="5.625" style="1" customWidth="1"/>
    <col min="26" max="26" width="6.625" style="98" customWidth="1"/>
    <col min="27" max="28" width="5.625" style="1" customWidth="1"/>
    <col min="29" max="29" width="8.125" style="1" customWidth="1"/>
    <col min="30" max="257" width="9.00390625" style="1" customWidth="1"/>
  </cols>
  <sheetData>
    <row r="1" spans="1:29" ht="39.95" customHeight="1">
      <c r="A1" s="322" t="s">
        <v>52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</row>
    <row r="2" spans="6:29" s="130" customFormat="1" ht="24.75" customHeight="1">
      <c r="F2" s="131"/>
      <c r="J2" s="131"/>
      <c r="N2" s="131"/>
      <c r="R2" s="131"/>
      <c r="V2" s="131"/>
      <c r="Z2" s="131"/>
      <c r="AC2" s="132" t="s">
        <v>18</v>
      </c>
    </row>
    <row r="3" spans="1:29" ht="16.75">
      <c r="A3" s="335" t="s">
        <v>6</v>
      </c>
      <c r="B3" s="336"/>
      <c r="C3" s="333" t="s">
        <v>9</v>
      </c>
      <c r="D3" s="327"/>
      <c r="E3" s="327"/>
      <c r="F3" s="334"/>
      <c r="G3" s="326" t="s">
        <v>30</v>
      </c>
      <c r="H3" s="327"/>
      <c r="I3" s="327"/>
      <c r="J3" s="328"/>
      <c r="K3" s="326" t="s">
        <v>3</v>
      </c>
      <c r="L3" s="327"/>
      <c r="M3" s="327"/>
      <c r="N3" s="328"/>
      <c r="O3" s="326" t="s">
        <v>7</v>
      </c>
      <c r="P3" s="327"/>
      <c r="Q3" s="327"/>
      <c r="R3" s="328"/>
      <c r="S3" s="326" t="s">
        <v>17</v>
      </c>
      <c r="T3" s="327"/>
      <c r="U3" s="327"/>
      <c r="V3" s="328"/>
      <c r="W3" s="323" t="s">
        <v>0</v>
      </c>
      <c r="X3" s="324"/>
      <c r="Y3" s="324"/>
      <c r="Z3" s="329"/>
      <c r="AA3" s="323" t="s">
        <v>2</v>
      </c>
      <c r="AB3" s="324"/>
      <c r="AC3" s="325"/>
    </row>
    <row r="4" spans="1:29" ht="17.15">
      <c r="A4" s="337"/>
      <c r="B4" s="338"/>
      <c r="C4" s="124" t="s">
        <v>46</v>
      </c>
      <c r="D4" s="125" t="s">
        <v>51</v>
      </c>
      <c r="E4" s="125" t="s">
        <v>42</v>
      </c>
      <c r="F4" s="126" t="s">
        <v>45</v>
      </c>
      <c r="G4" s="127" t="s">
        <v>46</v>
      </c>
      <c r="H4" s="125" t="s">
        <v>51</v>
      </c>
      <c r="I4" s="125" t="s">
        <v>42</v>
      </c>
      <c r="J4" s="128" t="s">
        <v>45</v>
      </c>
      <c r="K4" s="127" t="s">
        <v>46</v>
      </c>
      <c r="L4" s="125" t="s">
        <v>51</v>
      </c>
      <c r="M4" s="125" t="s">
        <v>42</v>
      </c>
      <c r="N4" s="128" t="s">
        <v>45</v>
      </c>
      <c r="O4" s="127" t="s">
        <v>46</v>
      </c>
      <c r="P4" s="125" t="s">
        <v>51</v>
      </c>
      <c r="Q4" s="125" t="s">
        <v>42</v>
      </c>
      <c r="R4" s="128" t="s">
        <v>45</v>
      </c>
      <c r="S4" s="127" t="s">
        <v>46</v>
      </c>
      <c r="T4" s="125" t="s">
        <v>51</v>
      </c>
      <c r="U4" s="125" t="s">
        <v>42</v>
      </c>
      <c r="V4" s="128" t="s">
        <v>45</v>
      </c>
      <c r="W4" s="127" t="s">
        <v>46</v>
      </c>
      <c r="X4" s="125" t="s">
        <v>51</v>
      </c>
      <c r="Y4" s="125" t="s">
        <v>42</v>
      </c>
      <c r="Z4" s="126" t="s">
        <v>45</v>
      </c>
      <c r="AA4" s="127" t="s">
        <v>43</v>
      </c>
      <c r="AB4" s="125" t="s">
        <v>48</v>
      </c>
      <c r="AC4" s="129" t="s">
        <v>44</v>
      </c>
    </row>
    <row r="5" spans="1:33" ht="17.15">
      <c r="A5" s="345" t="s">
        <v>38</v>
      </c>
      <c r="B5" s="178" t="s">
        <v>5</v>
      </c>
      <c r="C5" s="179">
        <f>1+0+1+1+1+1+1+1+1+1</f>
        <v>9</v>
      </c>
      <c r="D5" s="180">
        <f>1+0+1+1+1+1+1+1+1+1</f>
        <v>9</v>
      </c>
      <c r="E5" s="180">
        <f>C5+D5</f>
        <v>18</v>
      </c>
      <c r="F5" s="181">
        <f>E5/SUM(E$5:E$9)*100</f>
        <v>69.23076923076923</v>
      </c>
      <c r="G5" s="182">
        <f>1+0+1+1+1+1+1+1+1+1</f>
        <v>9</v>
      </c>
      <c r="H5" s="180">
        <f>1+0+1+1+1+1+1+1+1+1</f>
        <v>9</v>
      </c>
      <c r="I5" s="180">
        <f>G5+H5</f>
        <v>18</v>
      </c>
      <c r="J5" s="181">
        <f>I5/SUM(I$5:I$9)*100</f>
        <v>69.23076923076923</v>
      </c>
      <c r="K5" s="182">
        <f>1+0+1+1+1+1+1+1+1+1+1</f>
        <v>10</v>
      </c>
      <c r="L5" s="180">
        <f>1+0+1+1+1+1+1+1+1+1</f>
        <v>9</v>
      </c>
      <c r="M5" s="180">
        <f>K5+L5</f>
        <v>19</v>
      </c>
      <c r="N5" s="181">
        <f>M5/SUM(M$5:M$9)*100</f>
        <v>73.07692307692307</v>
      </c>
      <c r="O5" s="183"/>
      <c r="P5" s="180">
        <f>1+0+1+1+1+1+1+1+1+1</f>
        <v>9</v>
      </c>
      <c r="Q5" s="180">
        <f>O5+P5</f>
        <v>9</v>
      </c>
      <c r="R5" s="181">
        <f>Q5/SUM(Q$5:Q$9)*100</f>
        <v>69.23076923076923</v>
      </c>
      <c r="S5" s="183"/>
      <c r="T5" s="180">
        <f>1+0+1+1+1+1+1+1+1+1</f>
        <v>9</v>
      </c>
      <c r="U5" s="180">
        <f>T5</f>
        <v>9</v>
      </c>
      <c r="V5" s="181">
        <f>U5/SUM(U$5:U$9)*100</f>
        <v>69.23076923076923</v>
      </c>
      <c r="W5" s="182">
        <f>C5+G5+K5+O5+S5</f>
        <v>28</v>
      </c>
      <c r="X5" s="180">
        <f>D5+H5+L5+P5+T5</f>
        <v>45</v>
      </c>
      <c r="Y5" s="180">
        <f>E5+I5+M5+Q5+U5</f>
        <v>73</v>
      </c>
      <c r="Z5" s="181">
        <f>Y5/SUM(Y$5:Y$9)*100</f>
        <v>70.1923076923077</v>
      </c>
      <c r="AA5" s="196">
        <f>SUM(Y5:Y9)</f>
        <v>104</v>
      </c>
      <c r="AB5" s="197">
        <f>SUM(Y5:Y6)</f>
        <v>99</v>
      </c>
      <c r="AC5" s="198">
        <f>AB5/AA5*100</f>
        <v>95.1923076923077</v>
      </c>
      <c r="AG5" s="285"/>
    </row>
    <row r="6" spans="1:33" ht="16.5">
      <c r="A6" s="340"/>
      <c r="B6" s="28" t="s">
        <v>47</v>
      </c>
      <c r="C6" s="61">
        <f>1+0+1+1+1</f>
        <v>4</v>
      </c>
      <c r="D6" s="5">
        <f>1+0+1+1</f>
        <v>3</v>
      </c>
      <c r="E6" s="5">
        <f>C6+D6</f>
        <v>7</v>
      </c>
      <c r="F6" s="107">
        <f>E6/SUM(E$5:E$9)*100</f>
        <v>26.923076923076923</v>
      </c>
      <c r="G6" s="45">
        <f>1+0+1+1+1</f>
        <v>4</v>
      </c>
      <c r="H6" s="5">
        <f>1+0+1+1</f>
        <v>3</v>
      </c>
      <c r="I6" s="5">
        <f>G6+H6</f>
        <v>7</v>
      </c>
      <c r="J6" s="120">
        <f>I6/SUM(I$5:I$9)*100</f>
        <v>26.923076923076923</v>
      </c>
      <c r="K6" s="45">
        <f>1+0+1+1</f>
        <v>3</v>
      </c>
      <c r="L6" s="5">
        <f>1+0+1+1</f>
        <v>3</v>
      </c>
      <c r="M6" s="5">
        <f>K6+L6</f>
        <v>6</v>
      </c>
      <c r="N6" s="120">
        <f>M6/SUM(M$5:M$9)*100</f>
        <v>23.076923076923077</v>
      </c>
      <c r="O6" s="164"/>
      <c r="P6" s="5">
        <f>1+0+1+1</f>
        <v>3</v>
      </c>
      <c r="Q6" s="5">
        <f>O6+P6</f>
        <v>3</v>
      </c>
      <c r="R6" s="120">
        <f>Q6/SUM(Q$5:Q$9)*100</f>
        <v>23.076923076923077</v>
      </c>
      <c r="S6" s="164"/>
      <c r="T6" s="5">
        <f>1+0+1+1</f>
        <v>3</v>
      </c>
      <c r="U6" s="5">
        <f>T6</f>
        <v>3</v>
      </c>
      <c r="V6" s="120">
        <f>U6/SUM(U$5:U$9)*100</f>
        <v>23.076923076923077</v>
      </c>
      <c r="W6" s="45">
        <f>C6+G6+K6+O6+S6</f>
        <v>11</v>
      </c>
      <c r="X6" s="5">
        <f>D6+H6+L6+P6+T6</f>
        <v>15</v>
      </c>
      <c r="Y6" s="5">
        <f>E6+I6+M6+Q6+U6</f>
        <v>26</v>
      </c>
      <c r="Z6" s="107">
        <f>Y6/SUM(Y$5:Y$9)*100</f>
        <v>25</v>
      </c>
      <c r="AA6" s="74"/>
      <c r="AB6" s="83"/>
      <c r="AC6" s="138"/>
      <c r="AG6" s="285"/>
    </row>
    <row r="7" spans="1:33" ht="16.5">
      <c r="A7" s="340"/>
      <c r="B7" s="28" t="s">
        <v>49</v>
      </c>
      <c r="C7" s="61"/>
      <c r="D7" s="5">
        <f>1+0</f>
        <v>1</v>
      </c>
      <c r="E7" s="5">
        <f>C7+D7</f>
        <v>1</v>
      </c>
      <c r="F7" s="107">
        <f>E7/SUM(E$5:E$9)*100</f>
        <v>3.8461538461538463</v>
      </c>
      <c r="G7" s="45"/>
      <c r="H7" s="5">
        <f>1+0</f>
        <v>1</v>
      </c>
      <c r="I7" s="5">
        <f>G7+H7</f>
        <v>1</v>
      </c>
      <c r="J7" s="120">
        <f>I7/SUM(I$5:I$9)*100</f>
        <v>3.8461538461538463</v>
      </c>
      <c r="K7" s="45"/>
      <c r="L7" s="5">
        <f>1+0</f>
        <v>1</v>
      </c>
      <c r="M7" s="5">
        <f>K7+L7</f>
        <v>1</v>
      </c>
      <c r="N7" s="120">
        <f>M7/SUM(M$5:M$9)*100</f>
        <v>3.8461538461538463</v>
      </c>
      <c r="O7" s="164"/>
      <c r="P7" s="5">
        <f>1+0</f>
        <v>1</v>
      </c>
      <c r="Q7" s="5">
        <f>O7+P7</f>
        <v>1</v>
      </c>
      <c r="R7" s="120">
        <f>Q7/SUM(Q$5:Q$9)*100</f>
        <v>7.6923076923076925</v>
      </c>
      <c r="S7" s="164"/>
      <c r="T7" s="5">
        <f>1+0</f>
        <v>1</v>
      </c>
      <c r="U7" s="5">
        <f>T7</f>
        <v>1</v>
      </c>
      <c r="V7" s="120">
        <f>U7/SUM(U$5:U$9)*100</f>
        <v>7.6923076923076925</v>
      </c>
      <c r="W7" s="45">
        <f>C7+G7+K7+O7+S7</f>
        <v>0</v>
      </c>
      <c r="X7" s="5">
        <f>D7+H7+L7+P7+T7</f>
        <v>5</v>
      </c>
      <c r="Y7" s="5">
        <f>E7+I7+M7+Q7+U7</f>
        <v>5</v>
      </c>
      <c r="Z7" s="107">
        <f>Y7/SUM(Y$5:Y$9)*100</f>
        <v>4.807692307692308</v>
      </c>
      <c r="AA7" s="74"/>
      <c r="AB7" s="83"/>
      <c r="AC7" s="138"/>
      <c r="AG7" s="285"/>
    </row>
    <row r="8" spans="1:33" ht="16.5">
      <c r="A8" s="340"/>
      <c r="B8" s="28" t="s">
        <v>50</v>
      </c>
      <c r="C8" s="61"/>
      <c r="D8" s="5"/>
      <c r="E8" s="5">
        <f>C8+D8</f>
        <v>0</v>
      </c>
      <c r="F8" s="107">
        <f>E8/SUM(E$5:E$9)*100</f>
        <v>0</v>
      </c>
      <c r="G8" s="45"/>
      <c r="H8" s="5"/>
      <c r="I8" s="5">
        <f>G8+H8</f>
        <v>0</v>
      </c>
      <c r="J8" s="120">
        <f>I8/SUM(I$5:I$9)*100</f>
        <v>0</v>
      </c>
      <c r="K8" s="45"/>
      <c r="L8" s="5"/>
      <c r="M8" s="5">
        <f>K8+L8</f>
        <v>0</v>
      </c>
      <c r="N8" s="120">
        <f>M8/SUM(M$5:M$9)*100</f>
        <v>0</v>
      </c>
      <c r="O8" s="164"/>
      <c r="P8" s="5"/>
      <c r="Q8" s="5">
        <f>O8+P8</f>
        <v>0</v>
      </c>
      <c r="R8" s="120">
        <f>Q8/SUM(Q$5:Q$9)*100</f>
        <v>0</v>
      </c>
      <c r="S8" s="164"/>
      <c r="T8" s="5"/>
      <c r="U8" s="5">
        <f>T8</f>
        <v>0</v>
      </c>
      <c r="V8" s="120">
        <f>U8/SUM(U$5:U$9)*100</f>
        <v>0</v>
      </c>
      <c r="W8" s="45">
        <f>C8+G8+K8+O8+S8</f>
        <v>0</v>
      </c>
      <c r="X8" s="5">
        <f>D8+H8+L8+P8+T8</f>
        <v>0</v>
      </c>
      <c r="Y8" s="5">
        <f>E8+I8+M8+Q8+U8</f>
        <v>0</v>
      </c>
      <c r="Z8" s="107">
        <f>Y8/SUM(Y$5:Y$9)*100</f>
        <v>0</v>
      </c>
      <c r="AA8" s="74"/>
      <c r="AB8" s="83"/>
      <c r="AC8" s="138"/>
      <c r="AG8" s="285"/>
    </row>
    <row r="9" spans="1:33" ht="16.5">
      <c r="A9" s="346"/>
      <c r="B9" s="184" t="s">
        <v>4</v>
      </c>
      <c r="C9" s="185"/>
      <c r="D9" s="186"/>
      <c r="E9" s="186">
        <f>C9+D9</f>
        <v>0</v>
      </c>
      <c r="F9" s="187">
        <f>E9/SUM(E$5:E$9)*100</f>
        <v>0</v>
      </c>
      <c r="G9" s="188"/>
      <c r="H9" s="186"/>
      <c r="I9" s="186">
        <f>G9+H9</f>
        <v>0</v>
      </c>
      <c r="J9" s="189">
        <f>I9/SUM(I$5:I$9)*100</f>
        <v>0</v>
      </c>
      <c r="K9" s="188"/>
      <c r="L9" s="186"/>
      <c r="M9" s="186">
        <f>K9+L9</f>
        <v>0</v>
      </c>
      <c r="N9" s="189">
        <f>M9/SUM(M$5:M$9)*100</f>
        <v>0</v>
      </c>
      <c r="O9" s="190"/>
      <c r="P9" s="186"/>
      <c r="Q9" s="186">
        <f>O9+P9</f>
        <v>0</v>
      </c>
      <c r="R9" s="189">
        <f>Q9/SUM(Q$5:Q$9)*100</f>
        <v>0</v>
      </c>
      <c r="S9" s="190"/>
      <c r="T9" s="186"/>
      <c r="U9" s="186">
        <f>T9</f>
        <v>0</v>
      </c>
      <c r="V9" s="189">
        <f>U9/SUM(U$5:U$9)*100</f>
        <v>0</v>
      </c>
      <c r="W9" s="188">
        <f>C9+G9+K9+O9+S9</f>
        <v>0</v>
      </c>
      <c r="X9" s="186">
        <f>D9+H9+L9+P9+T9</f>
        <v>0</v>
      </c>
      <c r="Y9" s="186">
        <f>E9+I9+M9+Q9+U9</f>
        <v>0</v>
      </c>
      <c r="Z9" s="187">
        <f>Y9/SUM(Y$5:Y$9)*100</f>
        <v>0</v>
      </c>
      <c r="AA9" s="199"/>
      <c r="AB9" s="200"/>
      <c r="AC9" s="201"/>
      <c r="AG9" s="285"/>
    </row>
    <row r="10" spans="1:33" ht="16.5">
      <c r="A10" s="347" t="s">
        <v>11</v>
      </c>
      <c r="B10" s="20" t="s">
        <v>5</v>
      </c>
      <c r="C10" s="55">
        <f>1+0+1+1+1+1+1+1+1+1+1+1</f>
        <v>11</v>
      </c>
      <c r="D10" s="7">
        <f>1+0+1+1+1+1+1+1+1</f>
        <v>8</v>
      </c>
      <c r="E10" s="7">
        <f>C10+D10</f>
        <v>19</v>
      </c>
      <c r="F10" s="112">
        <f>E10/SUM(E$10:E$14)*100</f>
        <v>50</v>
      </c>
      <c r="G10" s="37">
        <f>1+0+1+1+1+1+1+1+1+1+1+1+1</f>
        <v>12</v>
      </c>
      <c r="H10" s="7">
        <f>1+0+1+1+1+1+1+1</f>
        <v>7</v>
      </c>
      <c r="I10" s="7">
        <f>G10+H10</f>
        <v>19</v>
      </c>
      <c r="J10" s="112">
        <f>I10/SUM(I$10:I$14)*100</f>
        <v>50</v>
      </c>
      <c r="K10" s="37">
        <f>1+0+1+1+1+1+1+1+1+1+1+1+1</f>
        <v>12</v>
      </c>
      <c r="L10" s="7">
        <f>1+0+1+1+1+1+1+1</f>
        <v>7</v>
      </c>
      <c r="M10" s="7">
        <f>K10+L10</f>
        <v>19</v>
      </c>
      <c r="N10" s="112">
        <f>M10/SUM(M$10:M$14)*100</f>
        <v>50</v>
      </c>
      <c r="O10" s="153"/>
      <c r="P10" s="7">
        <f>1+0+1+1+1+1</f>
        <v>5</v>
      </c>
      <c r="Q10" s="7">
        <f>O10+P10</f>
        <v>5</v>
      </c>
      <c r="R10" s="112">
        <f>Q10/SUM(Q$10:Q$14)*100</f>
        <v>26.31578947368421</v>
      </c>
      <c r="S10" s="153"/>
      <c r="T10" s="7">
        <f>1+0+1+1+1+1</f>
        <v>5</v>
      </c>
      <c r="U10" s="7">
        <f>T10</f>
        <v>5</v>
      </c>
      <c r="V10" s="112">
        <f>U10/SUM(U$10:U$14)*100</f>
        <v>26.31578947368421</v>
      </c>
      <c r="W10" s="37">
        <f>C10+G10+K10+O10+S10</f>
        <v>35</v>
      </c>
      <c r="X10" s="7">
        <f>D10+H10+L10+P10+T10</f>
        <v>32</v>
      </c>
      <c r="Y10" s="7">
        <f>E10+I10+M10+Q10+U10</f>
        <v>67</v>
      </c>
      <c r="Z10" s="112">
        <f>Y10/SUM(Y$10:Y$14)*100</f>
        <v>44.07894736842105</v>
      </c>
      <c r="AA10" s="93">
        <f>SUM(Y10:Y14)</f>
        <v>152</v>
      </c>
      <c r="AB10" s="97">
        <f>SUM(Y10:Y11)</f>
        <v>139</v>
      </c>
      <c r="AC10" s="142">
        <f>AB10/AA10*100</f>
        <v>91.44736842105263</v>
      </c>
      <c r="AG10" s="285"/>
    </row>
    <row r="11" spans="1:33" ht="16.5">
      <c r="A11" s="348"/>
      <c r="B11" s="21" t="s">
        <v>47</v>
      </c>
      <c r="C11" s="56">
        <f>1+0+1+1+1+1+1+1+1</f>
        <v>8</v>
      </c>
      <c r="D11" s="2">
        <f>1+0+1+1+1+1+1+1+1+1</f>
        <v>9</v>
      </c>
      <c r="E11" s="2">
        <f>C11+D11</f>
        <v>17</v>
      </c>
      <c r="F11" s="99">
        <f>E11/SUM(E$10:E$14)*100</f>
        <v>44.73684210526316</v>
      </c>
      <c r="G11" s="38">
        <f>1+0+1+1+1+1+1</f>
        <v>6</v>
      </c>
      <c r="H11" s="2">
        <f>1+0+1+1+1+1+1+1+1+1</f>
        <v>9</v>
      </c>
      <c r="I11" s="2">
        <f>G11+H11</f>
        <v>15</v>
      </c>
      <c r="J11" s="99">
        <f>I11/SUM(I$10:I$14)*100</f>
        <v>39.473684210526315</v>
      </c>
      <c r="K11" s="38">
        <f>1+0+1+1+1+1+1+1</f>
        <v>7</v>
      </c>
      <c r="L11" s="2">
        <f>1+0+1+1+1+1+1+1+1+1</f>
        <v>9</v>
      </c>
      <c r="M11" s="2">
        <f>K11+L11</f>
        <v>16</v>
      </c>
      <c r="N11" s="99">
        <f>M11/SUM(M$10:M$14)*100</f>
        <v>42.10526315789473</v>
      </c>
      <c r="O11" s="154"/>
      <c r="P11" s="2">
        <f>1+0+1+1+1+1+1+1+1+1+1+1+1+1</f>
        <v>13</v>
      </c>
      <c r="Q11" s="2">
        <f>O11+P11</f>
        <v>13</v>
      </c>
      <c r="R11" s="99">
        <f>Q11/SUM(Q$10:Q$14)*100</f>
        <v>68.42105263157895</v>
      </c>
      <c r="S11" s="154"/>
      <c r="T11" s="2">
        <f>1+0+1+1+1+1+1+1+1+1+1+1</f>
        <v>11</v>
      </c>
      <c r="U11" s="2">
        <f>T11</f>
        <v>11</v>
      </c>
      <c r="V11" s="99">
        <f>U11/SUM(U$10:U$14)*100</f>
        <v>57.89473684210527</v>
      </c>
      <c r="W11" s="38">
        <f>C11+G11+K11+O11+S11</f>
        <v>21</v>
      </c>
      <c r="X11" s="2">
        <f>D11+H11+L11+P11+T11</f>
        <v>51</v>
      </c>
      <c r="Y11" s="2">
        <f>E11+I11+M11+Q11+U11</f>
        <v>72</v>
      </c>
      <c r="Z11" s="99">
        <f>Y11/SUM(Y$10:Y$14)*100</f>
        <v>47.368421052631575</v>
      </c>
      <c r="AA11" s="77"/>
      <c r="AB11" s="86"/>
      <c r="AC11" s="133"/>
      <c r="AG11" s="285"/>
    </row>
    <row r="12" spans="1:33" ht="16.5">
      <c r="A12" s="348"/>
      <c r="B12" s="21" t="s">
        <v>49</v>
      </c>
      <c r="C12" s="56"/>
      <c r="D12" s="2">
        <f>1+0+1</f>
        <v>2</v>
      </c>
      <c r="E12" s="2">
        <f>C12+D12</f>
        <v>2</v>
      </c>
      <c r="F12" s="99">
        <f>E12/SUM(E$10:E$14)*100</f>
        <v>5.263157894736842</v>
      </c>
      <c r="G12" s="38">
        <f>1+0</f>
        <v>1</v>
      </c>
      <c r="H12" s="2">
        <f>1+0+1+1</f>
        <v>3</v>
      </c>
      <c r="I12" s="2">
        <f>G12+H12</f>
        <v>4</v>
      </c>
      <c r="J12" s="99">
        <f>I12/SUM(I$10:I$14)*100</f>
        <v>10.526315789473683</v>
      </c>
      <c r="K12" s="38"/>
      <c r="L12" s="2">
        <f>1+0+1+1</f>
        <v>3</v>
      </c>
      <c r="M12" s="2">
        <f>K12+L12</f>
        <v>3</v>
      </c>
      <c r="N12" s="99">
        <f>M12/SUM(M$10:M$14)*100</f>
        <v>7.894736842105263</v>
      </c>
      <c r="O12" s="154"/>
      <c r="P12" s="2">
        <f>1+0</f>
        <v>1</v>
      </c>
      <c r="Q12" s="2">
        <f>O12+P12</f>
        <v>1</v>
      </c>
      <c r="R12" s="99">
        <f>Q12/SUM(Q$10:Q$14)*100</f>
        <v>5.263157894736842</v>
      </c>
      <c r="S12" s="154"/>
      <c r="T12" s="2">
        <f>1+0+1</f>
        <v>2</v>
      </c>
      <c r="U12" s="2">
        <f>T12</f>
        <v>2</v>
      </c>
      <c r="V12" s="99">
        <f>U12/SUM(U$10:U$14)*100</f>
        <v>10.526315789473683</v>
      </c>
      <c r="W12" s="38">
        <f>C12+G12+K12+O12+S12</f>
        <v>1</v>
      </c>
      <c r="X12" s="2">
        <f>D12+H12+L12+P12+T12</f>
        <v>11</v>
      </c>
      <c r="Y12" s="2">
        <f>E12+I12+M12+Q12+U12</f>
        <v>12</v>
      </c>
      <c r="Z12" s="99">
        <f>Y12/SUM(Y$10:Y$14)*100</f>
        <v>7.894736842105263</v>
      </c>
      <c r="AA12" s="77"/>
      <c r="AB12" s="86"/>
      <c r="AC12" s="133"/>
      <c r="AG12" s="285"/>
    </row>
    <row r="13" spans="1:33" ht="16.5">
      <c r="A13" s="348"/>
      <c r="B13" s="21" t="s">
        <v>50</v>
      </c>
      <c r="C13" s="56"/>
      <c r="D13" s="2"/>
      <c r="E13" s="2">
        <f>C13+D13</f>
        <v>0</v>
      </c>
      <c r="F13" s="99">
        <f>E13/SUM(E$10:E$14)*100</f>
        <v>0</v>
      </c>
      <c r="G13" s="38"/>
      <c r="H13" s="2"/>
      <c r="I13" s="2">
        <f>G13+H13</f>
        <v>0</v>
      </c>
      <c r="J13" s="99">
        <f>I13/SUM(I$10:I$14)*100</f>
        <v>0</v>
      </c>
      <c r="K13" s="38"/>
      <c r="L13" s="2"/>
      <c r="M13" s="2">
        <f>K13+L13</f>
        <v>0</v>
      </c>
      <c r="N13" s="99">
        <f>M13/SUM(M$10:M$14)*100</f>
        <v>0</v>
      </c>
      <c r="O13" s="154"/>
      <c r="P13" s="2"/>
      <c r="Q13" s="2">
        <f>O13+P13</f>
        <v>0</v>
      </c>
      <c r="R13" s="99">
        <f>Q13/SUM(Q$10:Q$14)*100</f>
        <v>0</v>
      </c>
      <c r="S13" s="154"/>
      <c r="T13" s="2">
        <f>1+0</f>
        <v>1</v>
      </c>
      <c r="U13" s="2">
        <f>T13</f>
        <v>1</v>
      </c>
      <c r="V13" s="99">
        <f>U13/SUM(U$10:U$14)*100</f>
        <v>5.263157894736842</v>
      </c>
      <c r="W13" s="38">
        <f>C13+G13+K13+O13+S13</f>
        <v>0</v>
      </c>
      <c r="X13" s="2">
        <f>D13+H13+L13+P13+T13</f>
        <v>1</v>
      </c>
      <c r="Y13" s="2">
        <f>E13+I13+M13+Q13+U13</f>
        <v>1</v>
      </c>
      <c r="Z13" s="99">
        <f>Y13/SUM(Y$10:Y$14)*100</f>
        <v>0.6578947368421052</v>
      </c>
      <c r="AA13" s="77"/>
      <c r="AB13" s="86"/>
      <c r="AC13" s="133"/>
      <c r="AG13" s="285"/>
    </row>
    <row r="14" spans="1:33" ht="16.5">
      <c r="A14" s="349"/>
      <c r="B14" s="22" t="s">
        <v>4</v>
      </c>
      <c r="C14" s="57"/>
      <c r="D14" s="8"/>
      <c r="E14" s="8">
        <f>C14+D14</f>
        <v>0</v>
      </c>
      <c r="F14" s="113">
        <f>E14/SUM(E$10:E$14)*100</f>
        <v>0</v>
      </c>
      <c r="G14" s="39"/>
      <c r="H14" s="8"/>
      <c r="I14" s="8">
        <f>G14+H14</f>
        <v>0</v>
      </c>
      <c r="J14" s="113">
        <f>I14/SUM(I$10:I$14)*100</f>
        <v>0</v>
      </c>
      <c r="K14" s="39"/>
      <c r="L14" s="8"/>
      <c r="M14" s="8">
        <f>K14+L14</f>
        <v>0</v>
      </c>
      <c r="N14" s="113">
        <f>M14/SUM(M$10:M$14)*100</f>
        <v>0</v>
      </c>
      <c r="O14" s="155"/>
      <c r="P14" s="8"/>
      <c r="Q14" s="8">
        <f>O14+P14</f>
        <v>0</v>
      </c>
      <c r="R14" s="113">
        <f>Q14/SUM(Q$10:Q$14)*100</f>
        <v>0</v>
      </c>
      <c r="S14" s="155"/>
      <c r="T14" s="8"/>
      <c r="U14" s="8">
        <f>T14</f>
        <v>0</v>
      </c>
      <c r="V14" s="113">
        <f>U14/SUM(U$10:U$14)*100</f>
        <v>0</v>
      </c>
      <c r="W14" s="39">
        <f>C14+G14+K14+O14+S14</f>
        <v>0</v>
      </c>
      <c r="X14" s="8">
        <f>D14+H14+L14+P14+T14</f>
        <v>0</v>
      </c>
      <c r="Y14" s="8">
        <f>E14+I14+M14+Q14+U14</f>
        <v>0</v>
      </c>
      <c r="Z14" s="113">
        <f>Y14/SUM(Y$10:Y$14)*100</f>
        <v>0</v>
      </c>
      <c r="AA14" s="78"/>
      <c r="AB14" s="87"/>
      <c r="AC14" s="143"/>
      <c r="AG14" s="285"/>
    </row>
    <row r="15" spans="1:33" ht="16.5">
      <c r="A15" s="330" t="s">
        <v>40</v>
      </c>
      <c r="B15" s="25" t="s">
        <v>5</v>
      </c>
      <c r="C15" s="58">
        <f>1+0+1+1+1+1+1+1</f>
        <v>7</v>
      </c>
      <c r="D15" s="12">
        <f>1+0+1+1+1+1</f>
        <v>5</v>
      </c>
      <c r="E15" s="12">
        <f>C15+D15</f>
        <v>12</v>
      </c>
      <c r="F15" s="104">
        <f>E15/SUM(E$15:E$19)*100</f>
        <v>35.294117647058826</v>
      </c>
      <c r="G15" s="42">
        <f>1+0+1+1+1+1+1+1</f>
        <v>7</v>
      </c>
      <c r="H15" s="12">
        <f>1+0+1+1+1+1</f>
        <v>5</v>
      </c>
      <c r="I15" s="12">
        <f>G15+H15</f>
        <v>12</v>
      </c>
      <c r="J15" s="202">
        <f>I15/SUM(I$15:I$19)*100</f>
        <v>35.294117647058826</v>
      </c>
      <c r="K15" s="42">
        <f>1+0+1+1+1+1+1+1+1+1</f>
        <v>9</v>
      </c>
      <c r="L15" s="12">
        <f>1+0+1+1+1+1+1+1+1</f>
        <v>8</v>
      </c>
      <c r="M15" s="12">
        <f>K15+L15</f>
        <v>17</v>
      </c>
      <c r="N15" s="104">
        <f>M15/SUM(M$15:M$19)*100</f>
        <v>50</v>
      </c>
      <c r="O15" s="168"/>
      <c r="P15" s="12">
        <f>1+0+1+1+1+1+1</f>
        <v>6</v>
      </c>
      <c r="Q15" s="12">
        <f>O15+P15</f>
        <v>6</v>
      </c>
      <c r="R15" s="104">
        <f>Q15/SUM(Q$15:Q$19)*100</f>
        <v>35.294117647058826</v>
      </c>
      <c r="S15" s="168"/>
      <c r="T15" s="12">
        <f>1+0+1+1+1+1+1</f>
        <v>6</v>
      </c>
      <c r="U15" s="12">
        <f>T15</f>
        <v>6</v>
      </c>
      <c r="V15" s="104">
        <f>U15/SUM(U$15:U$19)*100</f>
        <v>35.294117647058826</v>
      </c>
      <c r="W15" s="42">
        <f>C15+G15+K15+O15+S15</f>
        <v>23</v>
      </c>
      <c r="X15" s="12">
        <f>D15+H15+L15+P15+T15</f>
        <v>30</v>
      </c>
      <c r="Y15" s="12">
        <f>E15+I15+M15+Q15+U15</f>
        <v>53</v>
      </c>
      <c r="Z15" s="104">
        <f>Y15/SUM(Y$15:Y$19)*100</f>
        <v>38.970588235294116</v>
      </c>
      <c r="AA15" s="94">
        <f>SUM(Y15:Y19)</f>
        <v>136</v>
      </c>
      <c r="AB15" s="81">
        <f>SUM(Y15:Y16)</f>
        <v>111</v>
      </c>
      <c r="AC15" s="136">
        <f>AB15/AA15*100</f>
        <v>81.61764705882352</v>
      </c>
      <c r="AG15" s="285"/>
    </row>
    <row r="16" spans="1:33" ht="16.5">
      <c r="A16" s="331"/>
      <c r="B16" s="26" t="s">
        <v>47</v>
      </c>
      <c r="C16" s="59">
        <f>1+0+1+1+1+1+1+1</f>
        <v>7</v>
      </c>
      <c r="D16" s="4">
        <f>1+0+1+1+1+1+1+1+1+1</f>
        <v>9</v>
      </c>
      <c r="E16" s="4">
        <f>C16+D16</f>
        <v>16</v>
      </c>
      <c r="F16" s="114">
        <f>E16/SUM(E$15:E$19)*100</f>
        <v>47.05882352941176</v>
      </c>
      <c r="G16" s="43">
        <f>1+0+1+1+1+1+1</f>
        <v>6</v>
      </c>
      <c r="H16" s="4">
        <f>1+0+1+1+1+1+1+1+1+1</f>
        <v>9</v>
      </c>
      <c r="I16" s="4">
        <f>G16+H16</f>
        <v>15</v>
      </c>
      <c r="J16" s="122">
        <f>I16/SUM(I$15:I$19)*100</f>
        <v>44.11764705882353</v>
      </c>
      <c r="K16" s="43">
        <f>1+0+1+1+1+1</f>
        <v>5</v>
      </c>
      <c r="L16" s="4">
        <f>1+0+1+1+1+1+1</f>
        <v>6</v>
      </c>
      <c r="M16" s="4">
        <f>K16+L16</f>
        <v>11</v>
      </c>
      <c r="N16" s="122">
        <f>M16/SUM(M$15:M$19)*100</f>
        <v>32.35294117647059</v>
      </c>
      <c r="O16" s="162"/>
      <c r="P16" s="4">
        <f>1+0+1+1+1+1+1+1+1+1</f>
        <v>9</v>
      </c>
      <c r="Q16" s="4">
        <f>O16+P16</f>
        <v>9</v>
      </c>
      <c r="R16" s="122">
        <f>Q16/SUM(Q$15:Q$19)*100</f>
        <v>52.94117647058824</v>
      </c>
      <c r="S16" s="162"/>
      <c r="T16" s="4">
        <f>1+0+1+1+1+1+1+1</f>
        <v>7</v>
      </c>
      <c r="U16" s="4">
        <f>T16</f>
        <v>7</v>
      </c>
      <c r="V16" s="122">
        <f>U16/SUM(U$15:U$19)*100</f>
        <v>41.17647058823529</v>
      </c>
      <c r="W16" s="43">
        <f>C16+G16+K16+O16+S16</f>
        <v>18</v>
      </c>
      <c r="X16" s="4">
        <f>D16+H16+L16+P16+T16</f>
        <v>40</v>
      </c>
      <c r="Y16" s="4">
        <f>E16+I16+M16+Q16+U16</f>
        <v>58</v>
      </c>
      <c r="Z16" s="114">
        <f>Y16/SUM(Y$15:Y$19)*100</f>
        <v>42.64705882352941</v>
      </c>
      <c r="AA16" s="94"/>
      <c r="AB16" s="81"/>
      <c r="AC16" s="136"/>
      <c r="AG16" s="285"/>
    </row>
    <row r="17" spans="1:33" ht="16.5">
      <c r="A17" s="331"/>
      <c r="B17" s="26" t="s">
        <v>49</v>
      </c>
      <c r="C17" s="59">
        <f>1+0</f>
        <v>1</v>
      </c>
      <c r="D17" s="4">
        <f>1+0</f>
        <v>1</v>
      </c>
      <c r="E17" s="4">
        <f>C17+D17</f>
        <v>2</v>
      </c>
      <c r="F17" s="114">
        <f>E17/SUM(E$15:E$19)*100</f>
        <v>5.88235294117647</v>
      </c>
      <c r="G17" s="43">
        <f>1+0+1+1</f>
        <v>3</v>
      </c>
      <c r="H17" s="4">
        <f>1+0+1</f>
        <v>2</v>
      </c>
      <c r="I17" s="4">
        <f>G17+H17</f>
        <v>5</v>
      </c>
      <c r="J17" s="122">
        <f>I17/SUM(I$15:I$19)*100</f>
        <v>14.705882352941178</v>
      </c>
      <c r="K17" s="43">
        <f>1+0+1</f>
        <v>2</v>
      </c>
      <c r="L17" s="4">
        <f>1+0+1</f>
        <v>2</v>
      </c>
      <c r="M17" s="4">
        <f>K17+L17</f>
        <v>4</v>
      </c>
      <c r="N17" s="122">
        <f>M17/SUM(M$15:M$19)*100</f>
        <v>11.76470588235294</v>
      </c>
      <c r="O17" s="162"/>
      <c r="P17" s="4">
        <f>1+0</f>
        <v>1</v>
      </c>
      <c r="Q17" s="4">
        <f>O17+P17</f>
        <v>1</v>
      </c>
      <c r="R17" s="122">
        <f>Q17/SUM(Q$15:Q$19)*100</f>
        <v>5.88235294117647</v>
      </c>
      <c r="S17" s="162"/>
      <c r="T17" s="4">
        <f>1+0+1+1</f>
        <v>3</v>
      </c>
      <c r="U17" s="4">
        <f>T17</f>
        <v>3</v>
      </c>
      <c r="V17" s="122">
        <f>U17/SUM(U$15:U$19)*100</f>
        <v>17.647058823529413</v>
      </c>
      <c r="W17" s="43">
        <f>C17+G17+K17+O17+S17</f>
        <v>6</v>
      </c>
      <c r="X17" s="4">
        <f>D17+H17+L17+P17+T17</f>
        <v>9</v>
      </c>
      <c r="Y17" s="4">
        <f>E17+I17+M17+Q17+U17</f>
        <v>15</v>
      </c>
      <c r="Z17" s="114">
        <f>Y17/SUM(Y$15:Y$19)*100</f>
        <v>11.029411764705882</v>
      </c>
      <c r="AA17" s="94"/>
      <c r="AB17" s="81"/>
      <c r="AC17" s="136"/>
      <c r="AG17" s="285"/>
    </row>
    <row r="18" spans="1:33" ht="16.5">
      <c r="A18" s="331"/>
      <c r="B18" s="26" t="s">
        <v>50</v>
      </c>
      <c r="C18" s="59">
        <f>1+0+1</f>
        <v>2</v>
      </c>
      <c r="D18" s="4">
        <f>1+0+1</f>
        <v>2</v>
      </c>
      <c r="E18" s="4">
        <f>C18+D18</f>
        <v>4</v>
      </c>
      <c r="F18" s="114">
        <f>E18/SUM(E$15:E$19)*100</f>
        <v>11.76470588235294</v>
      </c>
      <c r="G18" s="43">
        <f>1+0</f>
        <v>1</v>
      </c>
      <c r="H18" s="4">
        <f>1+0</f>
        <v>1</v>
      </c>
      <c r="I18" s="4">
        <f>G18+H18</f>
        <v>2</v>
      </c>
      <c r="J18" s="122">
        <f>I18/SUM(I$15:I$19)*100</f>
        <v>5.88235294117647</v>
      </c>
      <c r="K18" s="43">
        <f>1+0</f>
        <v>1</v>
      </c>
      <c r="L18" s="4">
        <f>1+0</f>
        <v>1</v>
      </c>
      <c r="M18" s="4">
        <f>K18+L18</f>
        <v>2</v>
      </c>
      <c r="N18" s="122">
        <f>M18/SUM(M$15:M$19)*100</f>
        <v>5.88235294117647</v>
      </c>
      <c r="O18" s="162"/>
      <c r="P18" s="4">
        <f>1+0</f>
        <v>1</v>
      </c>
      <c r="Q18" s="4">
        <f>O18+P18</f>
        <v>1</v>
      </c>
      <c r="R18" s="122">
        <f>Q18/SUM(Q$15:Q$19)*100</f>
        <v>5.88235294117647</v>
      </c>
      <c r="S18" s="162"/>
      <c r="T18" s="4">
        <f>1+0</f>
        <v>1</v>
      </c>
      <c r="U18" s="4">
        <f>T18</f>
        <v>1</v>
      </c>
      <c r="V18" s="122">
        <f>U18/SUM(U$15:U$19)*100</f>
        <v>5.88235294117647</v>
      </c>
      <c r="W18" s="43">
        <f>C18+G18+K18+O18+S18</f>
        <v>4</v>
      </c>
      <c r="X18" s="4">
        <f>D18+H18+L18+P18+T18</f>
        <v>6</v>
      </c>
      <c r="Y18" s="4">
        <f>E18+I18+M18+Q18+U18</f>
        <v>10</v>
      </c>
      <c r="Z18" s="114">
        <f>Y18/SUM(Y$15:Y$19)*100</f>
        <v>7.352941176470589</v>
      </c>
      <c r="AA18" s="94"/>
      <c r="AB18" s="81"/>
      <c r="AC18" s="136"/>
      <c r="AG18" s="285"/>
    </row>
    <row r="19" spans="1:33" ht="16.5">
      <c r="A19" s="332"/>
      <c r="B19" s="27" t="s">
        <v>4</v>
      </c>
      <c r="C19" s="60"/>
      <c r="D19" s="9"/>
      <c r="E19" s="9">
        <f>C19+D19</f>
        <v>0</v>
      </c>
      <c r="F19" s="115">
        <f>E19/SUM(E$15:E$19)*100</f>
        <v>0</v>
      </c>
      <c r="G19" s="44"/>
      <c r="H19" s="9"/>
      <c r="I19" s="9">
        <f>G19+H19</f>
        <v>0</v>
      </c>
      <c r="J19" s="123">
        <f>I19/SUM(I$15:I$19)*100</f>
        <v>0</v>
      </c>
      <c r="K19" s="44"/>
      <c r="L19" s="9"/>
      <c r="M19" s="9">
        <f>K19+L19</f>
        <v>0</v>
      </c>
      <c r="N19" s="123">
        <f>M19/SUM(M$15:M$19)*100</f>
        <v>0</v>
      </c>
      <c r="O19" s="169"/>
      <c r="P19" s="9"/>
      <c r="Q19" s="9">
        <f>O19+P19</f>
        <v>0</v>
      </c>
      <c r="R19" s="123">
        <f>Q19/SUM(Q$15:Q$19)*100</f>
        <v>0</v>
      </c>
      <c r="S19" s="169"/>
      <c r="T19" s="9"/>
      <c r="U19" s="9">
        <f>T19</f>
        <v>0</v>
      </c>
      <c r="V19" s="123">
        <f>U19/SUM(U$15:U$19)*100</f>
        <v>0</v>
      </c>
      <c r="W19" s="44">
        <f>C19+G19+K19+O19+S19</f>
        <v>0</v>
      </c>
      <c r="X19" s="9">
        <f>D19+H19+L19+P19+T19</f>
        <v>0</v>
      </c>
      <c r="Y19" s="9">
        <f>E19+I19+M19+Q19+U19</f>
        <v>0</v>
      </c>
      <c r="Z19" s="115">
        <f>Y19/SUM(Y$15:Y$19)*100</f>
        <v>0</v>
      </c>
      <c r="AA19" s="94"/>
      <c r="AB19" s="81"/>
      <c r="AC19" s="136"/>
      <c r="AG19" s="285"/>
    </row>
    <row r="20" spans="1:33" ht="16.5">
      <c r="A20" s="342" t="s">
        <v>29</v>
      </c>
      <c r="B20" s="35" t="s">
        <v>5</v>
      </c>
      <c r="C20" s="69">
        <f>1+0+1+1+1+1+1+1+1+1+1+1+1+1+1</f>
        <v>14</v>
      </c>
      <c r="D20" s="18">
        <f>1+0+1+1+1+1+1+1+1+1+1+1+1+1</f>
        <v>13</v>
      </c>
      <c r="E20" s="18">
        <f>C20+D20</f>
        <v>27</v>
      </c>
      <c r="F20" s="109">
        <f>E20/SUM(E$20:E$24)*100</f>
        <v>61.36363636363637</v>
      </c>
      <c r="G20" s="53">
        <f>1+0+1+1+1+1+1+1+1+1+1+1+1+1+1+1</f>
        <v>15</v>
      </c>
      <c r="H20" s="18">
        <f>1+0+1+1+1+1+1+1+1+1+1+1+1</f>
        <v>12</v>
      </c>
      <c r="I20" s="18">
        <f>G20+H20</f>
        <v>27</v>
      </c>
      <c r="J20" s="109">
        <f>I20/SUM(I$20:I$24)*100</f>
        <v>61.36363636363637</v>
      </c>
      <c r="K20" s="53">
        <f>1+0+1+1+1+1+1+1+1+1+1+1+1+1</f>
        <v>13</v>
      </c>
      <c r="L20" s="18">
        <f>1+0+1+1+1+1+1+1+1+1+1+1</f>
        <v>11</v>
      </c>
      <c r="M20" s="18">
        <f>K20+L20</f>
        <v>24</v>
      </c>
      <c r="N20" s="109">
        <f>M20/SUM(M$20:M$24)*100</f>
        <v>54.54545454545454</v>
      </c>
      <c r="O20" s="158"/>
      <c r="P20" s="18">
        <f>1+0+1+1+1+1+1+1+1+1</f>
        <v>9</v>
      </c>
      <c r="Q20" s="18">
        <f>O20+P20</f>
        <v>9</v>
      </c>
      <c r="R20" s="109">
        <f>Q20/SUM(Q$20:Q$24)*100</f>
        <v>40.909090909090914</v>
      </c>
      <c r="S20" s="158"/>
      <c r="T20" s="18">
        <f>1+0+1+1+1+1+1+1+1</f>
        <v>8</v>
      </c>
      <c r="U20" s="18">
        <f>T20</f>
        <v>8</v>
      </c>
      <c r="V20" s="109">
        <f>U20/SUM(U$20:U$24)*100</f>
        <v>36.36363636363637</v>
      </c>
      <c r="W20" s="53">
        <f>C20+G20+K20+O20+S20</f>
        <v>42</v>
      </c>
      <c r="X20" s="18">
        <f>D20+H20+L20+P20+T20</f>
        <v>53</v>
      </c>
      <c r="Y20" s="18">
        <f>E20+I20+M20+Q20+U20</f>
        <v>95</v>
      </c>
      <c r="Z20" s="109">
        <f>Y20/SUM(Y$20:Y$24)*100</f>
        <v>53.97727272727273</v>
      </c>
      <c r="AA20" s="92">
        <f>SUM(Y20:Y24)</f>
        <v>176</v>
      </c>
      <c r="AB20" s="96">
        <f>SUM(Y20:Y21)</f>
        <v>152</v>
      </c>
      <c r="AC20" s="139">
        <f>AB20/AA20*100</f>
        <v>86.36363636363636</v>
      </c>
      <c r="AG20" s="285"/>
    </row>
    <row r="21" spans="1:33" ht="16.5">
      <c r="A21" s="343"/>
      <c r="B21" s="29" t="s">
        <v>47</v>
      </c>
      <c r="C21" s="62">
        <f>1+0+1+1+1</f>
        <v>4</v>
      </c>
      <c r="D21" s="6">
        <f>1+0+1+1+1+1+1</f>
        <v>6</v>
      </c>
      <c r="E21" s="6">
        <f>C21+D21</f>
        <v>10</v>
      </c>
      <c r="F21" s="147">
        <f>E21/SUM(E$20:E$24)*100</f>
        <v>22.727272727272727</v>
      </c>
      <c r="G21" s="46">
        <f>1+0+1+1+1+1</f>
        <v>5</v>
      </c>
      <c r="H21" s="6">
        <f>1+0+1+1+1+1+1+1+1</f>
        <v>8</v>
      </c>
      <c r="I21" s="6">
        <f>G21+H21</f>
        <v>13</v>
      </c>
      <c r="J21" s="209">
        <f>I21/SUM(I$20:I$24)*100</f>
        <v>29.545454545454547</v>
      </c>
      <c r="K21" s="46">
        <f>1+0+1+1+1+1+1</f>
        <v>6</v>
      </c>
      <c r="L21" s="6">
        <f>1+0+1+1+1+1+1+1+1+1</f>
        <v>9</v>
      </c>
      <c r="M21" s="6">
        <f>K21+L21</f>
        <v>15</v>
      </c>
      <c r="N21" s="209">
        <f>M21/SUM(M$20:M$24)*100</f>
        <v>34.090909090909086</v>
      </c>
      <c r="O21" s="159"/>
      <c r="P21" s="6">
        <f>1+0+1+1+1+1+1+1+1+1</f>
        <v>9</v>
      </c>
      <c r="Q21" s="6">
        <f>O21+P21</f>
        <v>9</v>
      </c>
      <c r="R21" s="209">
        <f>Q21/SUM(Q$20:Q$24)*100</f>
        <v>40.909090909090914</v>
      </c>
      <c r="S21" s="159"/>
      <c r="T21" s="6">
        <f>1+0+1+1+1+1+1+1+1+1+1</f>
        <v>10</v>
      </c>
      <c r="U21" s="6">
        <f>T21</f>
        <v>10</v>
      </c>
      <c r="V21" s="209">
        <f>U21/SUM(U$20:U$24)*100</f>
        <v>45.45454545454545</v>
      </c>
      <c r="W21" s="46">
        <f>C21+G21+K21+O21+S21</f>
        <v>15</v>
      </c>
      <c r="X21" s="6">
        <f>D21+H21+L21+P21+T21</f>
        <v>42</v>
      </c>
      <c r="Y21" s="6">
        <f>E21+I21+M21+Q21+U21</f>
        <v>57</v>
      </c>
      <c r="Z21" s="147">
        <f>Y21/SUM(Y$20:Y$24)*100</f>
        <v>32.38636363636363</v>
      </c>
      <c r="AA21" s="75"/>
      <c r="AB21" s="84"/>
      <c r="AC21" s="140"/>
      <c r="AG21" s="285"/>
    </row>
    <row r="22" spans="1:33" ht="16.5">
      <c r="A22" s="343"/>
      <c r="B22" s="29" t="s">
        <v>49</v>
      </c>
      <c r="C22" s="62">
        <f>1+0+1+1+1</f>
        <v>4</v>
      </c>
      <c r="D22" s="6">
        <f>1+0+1+1</f>
        <v>3</v>
      </c>
      <c r="E22" s="6">
        <f>C22+D22</f>
        <v>7</v>
      </c>
      <c r="F22" s="147">
        <f>E22/SUM(E$20:E$24)*100</f>
        <v>15.909090909090908</v>
      </c>
      <c r="G22" s="46"/>
      <c r="H22" s="6">
        <f>1+0</f>
        <v>1</v>
      </c>
      <c r="I22" s="6">
        <f>G22+H22</f>
        <v>1</v>
      </c>
      <c r="J22" s="209">
        <f>I22/SUM(I$20:I$24)*100</f>
        <v>2.272727272727273</v>
      </c>
      <c r="K22" s="46">
        <f>1+0+1</f>
        <v>2</v>
      </c>
      <c r="L22" s="6">
        <f>1+0+1</f>
        <v>2</v>
      </c>
      <c r="M22" s="6">
        <f>K22+L22</f>
        <v>4</v>
      </c>
      <c r="N22" s="209">
        <f>M22/SUM(M$20:M$24)*100</f>
        <v>9.090909090909092</v>
      </c>
      <c r="O22" s="159"/>
      <c r="P22" s="6">
        <f>1+0+1+1</f>
        <v>3</v>
      </c>
      <c r="Q22" s="6">
        <f>O22+P22</f>
        <v>3</v>
      </c>
      <c r="R22" s="209">
        <f>Q22/SUM(Q$20:Q$24)*100</f>
        <v>13.636363636363635</v>
      </c>
      <c r="S22" s="159"/>
      <c r="T22" s="6">
        <f>1+0+1+1</f>
        <v>3</v>
      </c>
      <c r="U22" s="6">
        <f>T22</f>
        <v>3</v>
      </c>
      <c r="V22" s="209">
        <f>U22/SUM(U$20:U$24)*100</f>
        <v>13.636363636363635</v>
      </c>
      <c r="W22" s="46">
        <f>C22+G22+K22+O22+S22</f>
        <v>6</v>
      </c>
      <c r="X22" s="6">
        <f>D22+H22+L22+P22+T22</f>
        <v>12</v>
      </c>
      <c r="Y22" s="6">
        <f>E22+I22+M22+Q22+U22</f>
        <v>18</v>
      </c>
      <c r="Z22" s="147">
        <f>Y22/SUM(Y$20:Y$24)*100</f>
        <v>10.227272727272728</v>
      </c>
      <c r="AA22" s="75"/>
      <c r="AB22" s="84"/>
      <c r="AC22" s="140"/>
      <c r="AG22" s="285"/>
    </row>
    <row r="23" spans="1:33" ht="16.5">
      <c r="A23" s="343"/>
      <c r="B23" s="29" t="s">
        <v>50</v>
      </c>
      <c r="C23" s="62"/>
      <c r="D23" s="6"/>
      <c r="E23" s="6">
        <f>C23+D23</f>
        <v>0</v>
      </c>
      <c r="F23" s="147">
        <f>E23/SUM(E$20:E$24)*100</f>
        <v>0</v>
      </c>
      <c r="G23" s="46">
        <f>1+0+1</f>
        <v>2</v>
      </c>
      <c r="H23" s="6">
        <f>1+0</f>
        <v>1</v>
      </c>
      <c r="I23" s="6">
        <f>G23+H23</f>
        <v>3</v>
      </c>
      <c r="J23" s="209">
        <f>I23/SUM(I$20:I$24)*100</f>
        <v>6.8181818181818175</v>
      </c>
      <c r="K23" s="46">
        <f>1+0</f>
        <v>1</v>
      </c>
      <c r="L23" s="6"/>
      <c r="M23" s="6">
        <f>K23+L23</f>
        <v>1</v>
      </c>
      <c r="N23" s="209">
        <f>M23/SUM(M$20:M$24)*100</f>
        <v>2.272727272727273</v>
      </c>
      <c r="O23" s="159"/>
      <c r="P23" s="6">
        <f>1+0</f>
        <v>1</v>
      </c>
      <c r="Q23" s="6">
        <f>O23+P23</f>
        <v>1</v>
      </c>
      <c r="R23" s="209">
        <f>Q23/SUM(Q$20:Q$24)*100</f>
        <v>4.545454545454546</v>
      </c>
      <c r="S23" s="159"/>
      <c r="T23" s="6">
        <f>1+0</f>
        <v>1</v>
      </c>
      <c r="U23" s="6">
        <f>T23</f>
        <v>1</v>
      </c>
      <c r="V23" s="209">
        <f>U23/SUM(U$20:U$24)*100</f>
        <v>4.545454545454546</v>
      </c>
      <c r="W23" s="46">
        <f>C23+G23+K23+O23+S23</f>
        <v>3</v>
      </c>
      <c r="X23" s="6">
        <f>D23+H23+L23+P23+T23</f>
        <v>3</v>
      </c>
      <c r="Y23" s="6">
        <f>E23+I23+M23+Q23+U23</f>
        <v>6</v>
      </c>
      <c r="Z23" s="147">
        <f>Y23/SUM(Y$20:Y$24)*100</f>
        <v>3.4090909090909087</v>
      </c>
      <c r="AA23" s="75"/>
      <c r="AB23" s="84"/>
      <c r="AC23" s="140"/>
      <c r="AG23" s="285"/>
    </row>
    <row r="24" spans="1:33" ht="16.5">
      <c r="A24" s="344"/>
      <c r="B24" s="36" t="s">
        <v>4</v>
      </c>
      <c r="C24" s="70"/>
      <c r="D24" s="19"/>
      <c r="E24" s="19">
        <f>C24+D24</f>
        <v>0</v>
      </c>
      <c r="F24" s="149">
        <f>E24/SUM(E$20:E$24)*100</f>
        <v>0</v>
      </c>
      <c r="G24" s="54"/>
      <c r="H24" s="19"/>
      <c r="I24" s="19">
        <f>G24+H24</f>
        <v>0</v>
      </c>
      <c r="J24" s="210">
        <f>I24/SUM(I$20:I$24)*100</f>
        <v>0</v>
      </c>
      <c r="K24" s="54"/>
      <c r="L24" s="19"/>
      <c r="M24" s="19">
        <f>K24+L24</f>
        <v>0</v>
      </c>
      <c r="N24" s="210">
        <f>M24/SUM(M$20:M$24)*100</f>
        <v>0</v>
      </c>
      <c r="O24" s="160"/>
      <c r="P24" s="19"/>
      <c r="Q24" s="19">
        <f>O24+P24</f>
        <v>0</v>
      </c>
      <c r="R24" s="210">
        <f>Q24/SUM(Q$20:Q$24)*100</f>
        <v>0</v>
      </c>
      <c r="S24" s="160"/>
      <c r="T24" s="19"/>
      <c r="U24" s="19">
        <f>T24</f>
        <v>0</v>
      </c>
      <c r="V24" s="210">
        <f>U24/SUM(U$20:U$24)*100</f>
        <v>0</v>
      </c>
      <c r="W24" s="54">
        <f>C24+G24+K24+O24+S24</f>
        <v>0</v>
      </c>
      <c r="X24" s="19">
        <f>D24+H24+L24+P24+T24</f>
        <v>0</v>
      </c>
      <c r="Y24" s="19">
        <f>E24+I24+M24+Q24+U24</f>
        <v>0</v>
      </c>
      <c r="Z24" s="149">
        <f>Y24/SUM(Y$20:Y$24)*100</f>
        <v>0</v>
      </c>
      <c r="AA24" s="76"/>
      <c r="AB24" s="85"/>
      <c r="AC24" s="141"/>
      <c r="AG24" s="285"/>
    </row>
    <row r="25" spans="1:33" ht="16.5">
      <c r="A25" s="339" t="s">
        <v>28</v>
      </c>
      <c r="B25" s="34" t="s">
        <v>5</v>
      </c>
      <c r="C25" s="67">
        <f>1+0+1+1+1+1+1+1</f>
        <v>7</v>
      </c>
      <c r="D25" s="14">
        <f>1+0+1+1+1+1+1+1</f>
        <v>7</v>
      </c>
      <c r="E25" s="14">
        <f>C25+D25</f>
        <v>14</v>
      </c>
      <c r="F25" s="106">
        <f>E25/SUM(E$25:E$29)*100</f>
        <v>87.5</v>
      </c>
      <c r="G25" s="51">
        <f>1+0+1+1+1+1+1+1</f>
        <v>7</v>
      </c>
      <c r="H25" s="14">
        <f>1+0+1+1+1+1+1+1</f>
        <v>7</v>
      </c>
      <c r="I25" s="14">
        <f>G25+H25</f>
        <v>14</v>
      </c>
      <c r="J25" s="106">
        <f>I25/SUM(I$25:I$29)*100</f>
        <v>87.5</v>
      </c>
      <c r="K25" s="51">
        <f>1+0+1+1+1+1+1+1</f>
        <v>7</v>
      </c>
      <c r="L25" s="14">
        <f>1+0+1+1+1+1+1+1</f>
        <v>7</v>
      </c>
      <c r="M25" s="14">
        <f>K25+L25</f>
        <v>14</v>
      </c>
      <c r="N25" s="106">
        <f>M25/SUM(M$25:M$29)*100</f>
        <v>87.5</v>
      </c>
      <c r="O25" s="165"/>
      <c r="P25" s="14">
        <f>1+0+1+1+1+1+1+1+1</f>
        <v>8</v>
      </c>
      <c r="Q25" s="14">
        <f>O25+P25</f>
        <v>8</v>
      </c>
      <c r="R25" s="106">
        <f>Q25/SUM(Q$25:Q$29)*100</f>
        <v>100</v>
      </c>
      <c r="S25" s="165"/>
      <c r="T25" s="14">
        <f>1+0+1+1+1+1+1+1</f>
        <v>7</v>
      </c>
      <c r="U25" s="14">
        <f>T25</f>
        <v>7</v>
      </c>
      <c r="V25" s="106">
        <f>U25/SUM(U$25:U$29)*100</f>
        <v>87.5</v>
      </c>
      <c r="W25" s="51">
        <f>C25+G25+K25+O25+S25</f>
        <v>21</v>
      </c>
      <c r="X25" s="14">
        <f>D25+H25+L25+P25+T25</f>
        <v>36</v>
      </c>
      <c r="Y25" s="14">
        <f>E25+I25+M25+Q25+U25</f>
        <v>57</v>
      </c>
      <c r="Z25" s="106">
        <f>Y25/SUM(Y$25:Y$29)*100</f>
        <v>89.0625</v>
      </c>
      <c r="AA25" s="91">
        <f>SUM(Y25:Y29)</f>
        <v>64</v>
      </c>
      <c r="AB25" s="83">
        <f>SUM(Y25:Y26)</f>
        <v>62</v>
      </c>
      <c r="AC25" s="138">
        <f>AB25/AA25*100</f>
        <v>96.875</v>
      </c>
      <c r="AG25" s="285"/>
    </row>
    <row r="26" spans="1:33" ht="16.5">
      <c r="A26" s="340"/>
      <c r="B26" s="28" t="s">
        <v>47</v>
      </c>
      <c r="C26" s="61">
        <f>1+0</f>
        <v>1</v>
      </c>
      <c r="D26" s="5"/>
      <c r="E26" s="5">
        <f>C26+D26</f>
        <v>1</v>
      </c>
      <c r="F26" s="107">
        <f>E26/SUM(E$25:E$29)*100</f>
        <v>6.25</v>
      </c>
      <c r="G26" s="45">
        <f>1+0</f>
        <v>1</v>
      </c>
      <c r="H26" s="5">
        <f>1+0</f>
        <v>1</v>
      </c>
      <c r="I26" s="5">
        <f>G26+H26</f>
        <v>2</v>
      </c>
      <c r="J26" s="120">
        <f>I26/SUM(I$25:I$29)*100</f>
        <v>12.5</v>
      </c>
      <c r="K26" s="45"/>
      <c r="L26" s="5">
        <f>1+0</f>
        <v>1</v>
      </c>
      <c r="M26" s="5">
        <f>K26+L26</f>
        <v>1</v>
      </c>
      <c r="N26" s="120">
        <f>M26/SUM(M$25:M$29)*100</f>
        <v>6.25</v>
      </c>
      <c r="O26" s="164"/>
      <c r="P26" s="5"/>
      <c r="Q26" s="5">
        <f>O26+P26</f>
        <v>0</v>
      </c>
      <c r="R26" s="120">
        <f>Q26/SUM(Q$25:Q$29)*100</f>
        <v>0</v>
      </c>
      <c r="S26" s="164"/>
      <c r="T26" s="5">
        <f>1+0</f>
        <v>1</v>
      </c>
      <c r="U26" s="5">
        <f>T26</f>
        <v>1</v>
      </c>
      <c r="V26" s="120">
        <f>U26/SUM(U$25:U$29)*100</f>
        <v>12.5</v>
      </c>
      <c r="W26" s="45">
        <f>C26+G26+K26+O26+S26</f>
        <v>2</v>
      </c>
      <c r="X26" s="5">
        <f>D26+H26+L26+P26+T26</f>
        <v>3</v>
      </c>
      <c r="Y26" s="5">
        <f>E26+I26+M26+Q26+U26</f>
        <v>5</v>
      </c>
      <c r="Z26" s="107">
        <f>Y26/SUM(Y$25:Y$29)*100</f>
        <v>7.8125</v>
      </c>
      <c r="AA26" s="74"/>
      <c r="AB26" s="83"/>
      <c r="AC26" s="138"/>
      <c r="AG26" s="285"/>
    </row>
    <row r="27" spans="1:33" ht="16.5">
      <c r="A27" s="340"/>
      <c r="B27" s="28" t="s">
        <v>49</v>
      </c>
      <c r="C27" s="61"/>
      <c r="D27" s="5">
        <f>1+0</f>
        <v>1</v>
      </c>
      <c r="E27" s="5">
        <f>C27+D27</f>
        <v>1</v>
      </c>
      <c r="F27" s="107">
        <f>E27/SUM(E$25:E$29)*100</f>
        <v>6.25</v>
      </c>
      <c r="G27" s="45"/>
      <c r="H27" s="5"/>
      <c r="I27" s="5">
        <f>G27+H27</f>
        <v>0</v>
      </c>
      <c r="J27" s="120">
        <f>I27/SUM(I$25:I$29)*100</f>
        <v>0</v>
      </c>
      <c r="K27" s="45">
        <f>1+0</f>
        <v>1</v>
      </c>
      <c r="L27" s="5"/>
      <c r="M27" s="5">
        <f>K27+L27</f>
        <v>1</v>
      </c>
      <c r="N27" s="120">
        <f>M27/SUM(M$25:M$29)*100</f>
        <v>6.25</v>
      </c>
      <c r="O27" s="164"/>
      <c r="P27" s="5"/>
      <c r="Q27" s="5">
        <f>O27+P27</f>
        <v>0</v>
      </c>
      <c r="R27" s="120">
        <f>Q27/SUM(Q$25:Q$29)*100</f>
        <v>0</v>
      </c>
      <c r="S27" s="164"/>
      <c r="T27" s="5"/>
      <c r="U27" s="5">
        <f>T27</f>
        <v>0</v>
      </c>
      <c r="V27" s="120">
        <f>U27/SUM(U$25:U$29)*100</f>
        <v>0</v>
      </c>
      <c r="W27" s="45">
        <f>C27+G27+K27+O27+S27</f>
        <v>1</v>
      </c>
      <c r="X27" s="5">
        <f>D27+H27+L27+P27+T27</f>
        <v>1</v>
      </c>
      <c r="Y27" s="5">
        <f>E27+I27+M27+Q27+U27</f>
        <v>2</v>
      </c>
      <c r="Z27" s="107">
        <f>Y27/SUM(Y$25:Y$29)*100</f>
        <v>3.125</v>
      </c>
      <c r="AA27" s="74"/>
      <c r="AB27" s="83"/>
      <c r="AC27" s="138"/>
      <c r="AG27" s="285"/>
    </row>
    <row r="28" spans="1:33" ht="16.5">
      <c r="A28" s="340"/>
      <c r="B28" s="28" t="s">
        <v>50</v>
      </c>
      <c r="C28" s="61"/>
      <c r="D28" s="5"/>
      <c r="E28" s="5">
        <f>C28+D28</f>
        <v>0</v>
      </c>
      <c r="F28" s="107">
        <f>E28/SUM(E$25:E$29)*100</f>
        <v>0</v>
      </c>
      <c r="G28" s="45"/>
      <c r="H28" s="5"/>
      <c r="I28" s="5">
        <f>G28+H28</f>
        <v>0</v>
      </c>
      <c r="J28" s="120">
        <f>I28/SUM(I$25:I$29)*100</f>
        <v>0</v>
      </c>
      <c r="K28" s="45"/>
      <c r="L28" s="5"/>
      <c r="M28" s="5">
        <f>K28+L28</f>
        <v>0</v>
      </c>
      <c r="N28" s="120">
        <f>M28/SUM(M$25:M$29)*100</f>
        <v>0</v>
      </c>
      <c r="O28" s="164"/>
      <c r="P28" s="5"/>
      <c r="Q28" s="5">
        <f>O28+P28</f>
        <v>0</v>
      </c>
      <c r="R28" s="120">
        <f>Q28/SUM(Q$25:Q$29)*100</f>
        <v>0</v>
      </c>
      <c r="S28" s="164"/>
      <c r="T28" s="5"/>
      <c r="U28" s="5">
        <f>T28</f>
        <v>0</v>
      </c>
      <c r="V28" s="120">
        <f>U28/SUM(U$25:U$29)*100</f>
        <v>0</v>
      </c>
      <c r="W28" s="45">
        <f>C28+G28+K28+O28+S28</f>
        <v>0</v>
      </c>
      <c r="X28" s="5">
        <f>D28+H28+L28+P28+T28</f>
        <v>0</v>
      </c>
      <c r="Y28" s="5">
        <f>E28+I28+M28+Q28+U28</f>
        <v>0</v>
      </c>
      <c r="Z28" s="107">
        <f>Y28/SUM(Y$25:Y$29)*100</f>
        <v>0</v>
      </c>
      <c r="AA28" s="74"/>
      <c r="AB28" s="83"/>
      <c r="AC28" s="138"/>
      <c r="AG28" s="285"/>
    </row>
    <row r="29" spans="1:33" ht="16.5">
      <c r="A29" s="341"/>
      <c r="B29" s="152" t="s">
        <v>4</v>
      </c>
      <c r="C29" s="68"/>
      <c r="D29" s="11"/>
      <c r="E29" s="11">
        <f>C29+D29</f>
        <v>0</v>
      </c>
      <c r="F29" s="108">
        <f>E29/SUM(E$25:E$29)*100</f>
        <v>0</v>
      </c>
      <c r="G29" s="52"/>
      <c r="H29" s="11"/>
      <c r="I29" s="11">
        <f>G29+H29</f>
        <v>0</v>
      </c>
      <c r="J29" s="121">
        <f>I29/SUM(I$25:I$29)*100</f>
        <v>0</v>
      </c>
      <c r="K29" s="52"/>
      <c r="L29" s="11"/>
      <c r="M29" s="11">
        <f>K29+L29</f>
        <v>0</v>
      </c>
      <c r="N29" s="121">
        <f>M29/SUM(M$25:M$29)*100</f>
        <v>0</v>
      </c>
      <c r="O29" s="167"/>
      <c r="P29" s="11"/>
      <c r="Q29" s="11">
        <f>O29+P29</f>
        <v>0</v>
      </c>
      <c r="R29" s="121">
        <f>Q29/SUM(Q$25:Q$29)*100</f>
        <v>0</v>
      </c>
      <c r="S29" s="167"/>
      <c r="T29" s="11"/>
      <c r="U29" s="11">
        <f>T29</f>
        <v>0</v>
      </c>
      <c r="V29" s="121">
        <f>U29/SUM(U$25:U$29)*100</f>
        <v>0</v>
      </c>
      <c r="W29" s="52">
        <f>C29+G29+K29+O29+S29</f>
        <v>0</v>
      </c>
      <c r="X29" s="11">
        <f>D29+H29+L29+P29+T29</f>
        <v>0</v>
      </c>
      <c r="Y29" s="11">
        <f>E29+I29+M29+Q29+U29</f>
        <v>0</v>
      </c>
      <c r="Z29" s="108">
        <f>Y29/SUM(Y$25:Y$29)*100</f>
        <v>0</v>
      </c>
      <c r="AA29" s="74"/>
      <c r="AB29" s="83"/>
      <c r="AC29" s="138"/>
      <c r="AG29" s="285"/>
    </row>
    <row r="30" spans="1:33" ht="16.5">
      <c r="A30" s="347" t="s">
        <v>39</v>
      </c>
      <c r="B30" s="20" t="s">
        <v>5</v>
      </c>
      <c r="C30" s="55">
        <f>1+0+1+1</f>
        <v>3</v>
      </c>
      <c r="D30" s="7">
        <f>1+0+1</f>
        <v>2</v>
      </c>
      <c r="E30" s="7">
        <f>C30+D30</f>
        <v>5</v>
      </c>
      <c r="F30" s="151">
        <f>E30/SUM(E$30:E$34)*100</f>
        <v>50</v>
      </c>
      <c r="G30" s="37">
        <f>1+0+1+1</f>
        <v>3</v>
      </c>
      <c r="H30" s="7">
        <f>1+0+1</f>
        <v>2</v>
      </c>
      <c r="I30" s="7">
        <f>G30+H30</f>
        <v>5</v>
      </c>
      <c r="J30" s="151">
        <f>I30/SUM(I$30:I$34)*100</f>
        <v>50</v>
      </c>
      <c r="K30" s="37">
        <f>1+0+1+1</f>
        <v>3</v>
      </c>
      <c r="L30" s="7">
        <f>1+0+1</f>
        <v>2</v>
      </c>
      <c r="M30" s="7">
        <f>K30+L30</f>
        <v>5</v>
      </c>
      <c r="N30" s="151">
        <f>M30/SUM(M$30:M$34)*100</f>
        <v>50</v>
      </c>
      <c r="O30" s="153"/>
      <c r="P30" s="7">
        <f>1+0+1</f>
        <v>2</v>
      </c>
      <c r="Q30" s="7">
        <f>O30+P30</f>
        <v>2</v>
      </c>
      <c r="R30" s="151">
        <f>Q30/SUM(Q$30:Q$34)*100</f>
        <v>40</v>
      </c>
      <c r="S30" s="153"/>
      <c r="T30" s="7">
        <f>1+0+1</f>
        <v>2</v>
      </c>
      <c r="U30" s="7">
        <f>T30</f>
        <v>2</v>
      </c>
      <c r="V30" s="151">
        <f>U30/SUM(U$30:U$34)*100</f>
        <v>40</v>
      </c>
      <c r="W30" s="37">
        <f>C30+G30+K30+O30+S30</f>
        <v>9</v>
      </c>
      <c r="X30" s="7">
        <f>D30+H30+L30+P30+T30</f>
        <v>10</v>
      </c>
      <c r="Y30" s="7">
        <f>E30+I30+M30+Q30+U30</f>
        <v>19</v>
      </c>
      <c r="Z30" s="112">
        <f>Y30/SUM(Y$30:Y$34)*100</f>
        <v>47.5</v>
      </c>
      <c r="AA30" s="93">
        <f>SUM(Y30:Y34)</f>
        <v>40</v>
      </c>
      <c r="AB30" s="97">
        <f>SUM(Y30:Y31)</f>
        <v>32</v>
      </c>
      <c r="AC30" s="142">
        <f>AB30/AA30*100</f>
        <v>80</v>
      </c>
      <c r="AG30" s="285"/>
    </row>
    <row r="31" spans="1:33" ht="16.5">
      <c r="A31" s="348"/>
      <c r="B31" s="21" t="s">
        <v>47</v>
      </c>
      <c r="C31" s="56">
        <f>1+0</f>
        <v>1</v>
      </c>
      <c r="D31" s="2">
        <f>1+0+1</f>
        <v>2</v>
      </c>
      <c r="E31" s="2">
        <f>C31+D31</f>
        <v>3</v>
      </c>
      <c r="F31" s="101">
        <f>E31/SUM(E$30:E$34)*100</f>
        <v>30</v>
      </c>
      <c r="G31" s="38">
        <f>1+0</f>
        <v>1</v>
      </c>
      <c r="H31" s="2">
        <f>1+0+1</f>
        <v>2</v>
      </c>
      <c r="I31" s="2">
        <f>G31+H31</f>
        <v>3</v>
      </c>
      <c r="J31" s="101">
        <f>I31/SUM(I$30:I$34)*100</f>
        <v>30</v>
      </c>
      <c r="K31" s="38">
        <f>1+0</f>
        <v>1</v>
      </c>
      <c r="L31" s="2">
        <f>1+0+1</f>
        <v>2</v>
      </c>
      <c r="M31" s="2">
        <f>K31+L31</f>
        <v>3</v>
      </c>
      <c r="N31" s="101">
        <f>M31/SUM(M$30:M$34)*100</f>
        <v>30</v>
      </c>
      <c r="O31" s="154"/>
      <c r="P31" s="2">
        <f>1+0+1</f>
        <v>2</v>
      </c>
      <c r="Q31" s="2">
        <f>O31+P31</f>
        <v>2</v>
      </c>
      <c r="R31" s="101">
        <f>Q31/SUM(Q$30:Q$34)*100</f>
        <v>40</v>
      </c>
      <c r="S31" s="154"/>
      <c r="T31" s="2">
        <f>1+0+1</f>
        <v>2</v>
      </c>
      <c r="U31" s="2">
        <f>T31</f>
        <v>2</v>
      </c>
      <c r="V31" s="101">
        <f>U31/SUM(U$30:U$34)*100</f>
        <v>40</v>
      </c>
      <c r="W31" s="38">
        <f>C31+G31+K31+O31+S31</f>
        <v>3</v>
      </c>
      <c r="X31" s="2">
        <f>D31+H31+L31+P31+T31</f>
        <v>10</v>
      </c>
      <c r="Y31" s="2">
        <f>E31+I31+M31+Q31+U31</f>
        <v>13</v>
      </c>
      <c r="Z31" s="99">
        <f>Y31/SUM(Y$30:Y$34)*100</f>
        <v>32.5</v>
      </c>
      <c r="AA31" s="77"/>
      <c r="AB31" s="86"/>
      <c r="AC31" s="133"/>
      <c r="AG31" s="285"/>
    </row>
    <row r="32" spans="1:33" ht="16.5">
      <c r="A32" s="348"/>
      <c r="B32" s="21" t="s">
        <v>49</v>
      </c>
      <c r="C32" s="56">
        <f>1+0</f>
        <v>1</v>
      </c>
      <c r="D32" s="2">
        <f>1+0</f>
        <v>1</v>
      </c>
      <c r="E32" s="2">
        <f>C32+D32</f>
        <v>2</v>
      </c>
      <c r="F32" s="100">
        <f>E32/SUM(E$30:E$34)*100</f>
        <v>20</v>
      </c>
      <c r="G32" s="38">
        <f>1+0</f>
        <v>1</v>
      </c>
      <c r="H32" s="2">
        <f>1+0</f>
        <v>1</v>
      </c>
      <c r="I32" s="2">
        <f>G32+H32</f>
        <v>2</v>
      </c>
      <c r="J32" s="100">
        <f>I32/SUM(I$30:I$34)*100</f>
        <v>20</v>
      </c>
      <c r="K32" s="38">
        <f>1+0</f>
        <v>1</v>
      </c>
      <c r="L32" s="2">
        <f>1+0</f>
        <v>1</v>
      </c>
      <c r="M32" s="2">
        <f>K32+L32</f>
        <v>2</v>
      </c>
      <c r="N32" s="100">
        <f>M32/SUM(M$30:M$34)*100</f>
        <v>20</v>
      </c>
      <c r="O32" s="154"/>
      <c r="P32" s="2">
        <f>1+0</f>
        <v>1</v>
      </c>
      <c r="Q32" s="2">
        <f>O32+P32</f>
        <v>1</v>
      </c>
      <c r="R32" s="100">
        <f>Q32/SUM(Q$30:Q$34)*100</f>
        <v>20</v>
      </c>
      <c r="S32" s="154"/>
      <c r="T32" s="2">
        <f>1+0</f>
        <v>1</v>
      </c>
      <c r="U32" s="2">
        <f>T32</f>
        <v>1</v>
      </c>
      <c r="V32" s="100">
        <f>U32/SUM(U$30:U$34)*100</f>
        <v>20</v>
      </c>
      <c r="W32" s="38">
        <f>C32+G32+K32+O32+S32</f>
        <v>3</v>
      </c>
      <c r="X32" s="2">
        <f>D32+H32+L32+P32+T32</f>
        <v>5</v>
      </c>
      <c r="Y32" s="2">
        <f>E32+I32+M32+Q32+U32</f>
        <v>8</v>
      </c>
      <c r="Z32" s="99">
        <f>Y32/SUM(Y$30:Y$34)*100</f>
        <v>20</v>
      </c>
      <c r="AA32" s="77"/>
      <c r="AB32" s="86"/>
      <c r="AC32" s="133"/>
      <c r="AG32" s="285"/>
    </row>
    <row r="33" spans="1:33" ht="16.5">
      <c r="A33" s="348"/>
      <c r="B33" s="21" t="s">
        <v>50</v>
      </c>
      <c r="C33" s="56"/>
      <c r="D33" s="2"/>
      <c r="E33" s="2">
        <f>C33+D33</f>
        <v>0</v>
      </c>
      <c r="F33" s="99">
        <f>E33/SUM(E$30:E$34)*100</f>
        <v>0</v>
      </c>
      <c r="G33" s="38"/>
      <c r="H33" s="2"/>
      <c r="I33" s="2">
        <f>G33+H33</f>
        <v>0</v>
      </c>
      <c r="J33" s="99">
        <f>I33/SUM(I$30:I$34)*100</f>
        <v>0</v>
      </c>
      <c r="K33" s="38"/>
      <c r="L33" s="2"/>
      <c r="M33" s="2">
        <f>K33+L33</f>
        <v>0</v>
      </c>
      <c r="N33" s="99">
        <f>M33/SUM(M$30:M$34)*100</f>
        <v>0</v>
      </c>
      <c r="O33" s="154"/>
      <c r="P33" s="2"/>
      <c r="Q33" s="2">
        <f>O33+P33</f>
        <v>0</v>
      </c>
      <c r="R33" s="99">
        <f>Q33/SUM(Q$30:Q$34)*100</f>
        <v>0</v>
      </c>
      <c r="S33" s="154"/>
      <c r="T33" s="2"/>
      <c r="U33" s="2">
        <f>T33</f>
        <v>0</v>
      </c>
      <c r="V33" s="99">
        <f>U33/SUM(U$30:U$34)*100</f>
        <v>0</v>
      </c>
      <c r="W33" s="38">
        <f>C33+G33+K33+O33+S33</f>
        <v>0</v>
      </c>
      <c r="X33" s="2">
        <f>D33+H33+L33+P33+T33</f>
        <v>0</v>
      </c>
      <c r="Y33" s="2">
        <f>E33+I33+M33+Q33+U33</f>
        <v>0</v>
      </c>
      <c r="Z33" s="99">
        <f>Y33/SUM(Y$30:Y$34)*100</f>
        <v>0</v>
      </c>
      <c r="AA33" s="77"/>
      <c r="AB33" s="86"/>
      <c r="AC33" s="133"/>
      <c r="AG33" s="285"/>
    </row>
    <row r="34" spans="1:33" ht="16.5">
      <c r="A34" s="349"/>
      <c r="B34" s="22" t="s">
        <v>4</v>
      </c>
      <c r="C34" s="57"/>
      <c r="D34" s="8"/>
      <c r="E34" s="8">
        <f>C34+D34</f>
        <v>0</v>
      </c>
      <c r="F34" s="99">
        <f>E34/SUM(E$30:E$34)*100</f>
        <v>0</v>
      </c>
      <c r="G34" s="39"/>
      <c r="H34" s="8"/>
      <c r="I34" s="8">
        <f>G34+H34</f>
        <v>0</v>
      </c>
      <c r="J34" s="99">
        <f>I34/SUM(I$30:I$34)*100</f>
        <v>0</v>
      </c>
      <c r="K34" s="39"/>
      <c r="L34" s="8"/>
      <c r="M34" s="8">
        <f>K34+L34</f>
        <v>0</v>
      </c>
      <c r="N34" s="99">
        <f>M34/SUM(M$30:M$34)*100</f>
        <v>0</v>
      </c>
      <c r="O34" s="155"/>
      <c r="P34" s="8"/>
      <c r="Q34" s="8">
        <f>O34+P34</f>
        <v>0</v>
      </c>
      <c r="R34" s="99">
        <f>Q34/SUM(Q$30:Q$34)*100</f>
        <v>0</v>
      </c>
      <c r="S34" s="155"/>
      <c r="T34" s="8"/>
      <c r="U34" s="8">
        <f>T34</f>
        <v>0</v>
      </c>
      <c r="V34" s="99">
        <f>U34/SUM(U$30:U$34)*100</f>
        <v>0</v>
      </c>
      <c r="W34" s="39">
        <f>C34+G34+K34+O34+S34</f>
        <v>0</v>
      </c>
      <c r="X34" s="8">
        <f>D34+H34+L34+P34+T34</f>
        <v>0</v>
      </c>
      <c r="Y34" s="8">
        <f>E34+I34+M34+Q34+U34</f>
        <v>0</v>
      </c>
      <c r="Z34" s="113">
        <f>Y34/SUM(Y$30:Y$34)*100</f>
        <v>0</v>
      </c>
      <c r="AA34" s="78"/>
      <c r="AB34" s="87"/>
      <c r="AC34" s="143"/>
      <c r="AG34" s="285"/>
    </row>
    <row r="35" spans="1:33" ht="16.5">
      <c r="A35" s="353" t="s">
        <v>15</v>
      </c>
      <c r="B35" s="32" t="s">
        <v>5</v>
      </c>
      <c r="C35" s="65">
        <f>1+0+1+1+1+1+1+1+1+1+1+1+1</f>
        <v>12</v>
      </c>
      <c r="D35" s="16">
        <f>1+0+1+1+1+1+1+1+1+1+1+1</f>
        <v>11</v>
      </c>
      <c r="E35" s="16">
        <f>C35+D35</f>
        <v>23</v>
      </c>
      <c r="F35" s="103">
        <f>E35/SUM(E$35:E$39)*100</f>
        <v>67.64705882352942</v>
      </c>
      <c r="G35" s="49">
        <f>1+0+1+1+1+1+1+1+1+1+1+1</f>
        <v>11</v>
      </c>
      <c r="H35" s="16">
        <f>1+0+1+1+1+1+1+1+1+1+1+1</f>
        <v>11</v>
      </c>
      <c r="I35" s="16">
        <f>G35+H35</f>
        <v>22</v>
      </c>
      <c r="J35" s="103">
        <f>I35/SUM(I$35:I$39)*100</f>
        <v>64.70588235294117</v>
      </c>
      <c r="K35" s="49">
        <f>1+0+1+1+1+1+1+1+1+1+1+1</f>
        <v>11</v>
      </c>
      <c r="L35" s="16">
        <f>1+0+1+1+1+1+1+1+1+1+1+1</f>
        <v>11</v>
      </c>
      <c r="M35" s="16">
        <f>K35+L35</f>
        <v>22</v>
      </c>
      <c r="N35" s="103">
        <f>M35/SUM(M$35:M$39)*100</f>
        <v>64.70588235294117</v>
      </c>
      <c r="O35" s="161"/>
      <c r="P35" s="16">
        <f>1+0+1+1+1+1+1+1+1+1+1</f>
        <v>10</v>
      </c>
      <c r="Q35" s="16">
        <f>O35+P35</f>
        <v>10</v>
      </c>
      <c r="R35" s="103">
        <f>Q35/SUM(Q$35:Q$39)*100</f>
        <v>58.82352941176471</v>
      </c>
      <c r="S35" s="161"/>
      <c r="T35" s="16">
        <f>1+0+1+1+1+1+1+1+1+1+1+1</f>
        <v>11</v>
      </c>
      <c r="U35" s="16">
        <f>T35</f>
        <v>11</v>
      </c>
      <c r="V35" s="103">
        <f>U35/SUM(U$35:U$39)*100</f>
        <v>64.70588235294117</v>
      </c>
      <c r="W35" s="49">
        <f>C35+G35+K35+O35+S35</f>
        <v>34</v>
      </c>
      <c r="X35" s="16">
        <f>D35+H35+L35+P35+T35</f>
        <v>54</v>
      </c>
      <c r="Y35" s="16">
        <f>E35+I35+M35+Q35+U35</f>
        <v>88</v>
      </c>
      <c r="Z35" s="103">
        <f>Y35/SUM(Y$35:Y$39)*100</f>
        <v>64.70588235294117</v>
      </c>
      <c r="AA35" s="90">
        <f>SUM(Y35:Y39)</f>
        <v>136</v>
      </c>
      <c r="AB35" s="95">
        <f>SUM(Y35:Y36)</f>
        <v>133</v>
      </c>
      <c r="AC35" s="135">
        <f>AB35/AA35*100</f>
        <v>97.79411764705883</v>
      </c>
      <c r="AG35" s="285"/>
    </row>
    <row r="36" spans="1:33" ht="16.5">
      <c r="A36" s="331"/>
      <c r="B36" s="26" t="s">
        <v>47</v>
      </c>
      <c r="C36" s="59">
        <f>1+0+1+1+1+1</f>
        <v>5</v>
      </c>
      <c r="D36" s="4">
        <f>1+0+1+1+1+1+1</f>
        <v>6</v>
      </c>
      <c r="E36" s="4">
        <f>C36+D36</f>
        <v>11</v>
      </c>
      <c r="F36" s="114">
        <f>E36/SUM(E$35:E$39)*100</f>
        <v>32.35294117647059</v>
      </c>
      <c r="G36" s="43">
        <f>1+0+1+1+1+1+1</f>
        <v>6</v>
      </c>
      <c r="H36" s="4">
        <f>1+0+1+1+1+1+1</f>
        <v>6</v>
      </c>
      <c r="I36" s="4">
        <f>G36+H36</f>
        <v>12</v>
      </c>
      <c r="J36" s="104">
        <f>I36/SUM(I$35:I$39)*100</f>
        <v>35.294117647058826</v>
      </c>
      <c r="K36" s="43">
        <f>1+0+1+1+1+1</f>
        <v>5</v>
      </c>
      <c r="L36" s="4">
        <f>1+0+1+1+1+1</f>
        <v>5</v>
      </c>
      <c r="M36" s="4">
        <f>K36+L36</f>
        <v>10</v>
      </c>
      <c r="N36" s="104">
        <f>M36/SUM(M$35:M$39)*100</f>
        <v>29.411764705882355</v>
      </c>
      <c r="O36" s="162"/>
      <c r="P36" s="4">
        <f>1+0+1+1+1+1+1+1</f>
        <v>7</v>
      </c>
      <c r="Q36" s="4">
        <f>O36+P36</f>
        <v>7</v>
      </c>
      <c r="R36" s="104">
        <f>Q36/SUM(Q$35:Q$39)*100</f>
        <v>41.17647058823529</v>
      </c>
      <c r="S36" s="162"/>
      <c r="T36" s="4">
        <f>1+0+1+1+1+1</f>
        <v>5</v>
      </c>
      <c r="U36" s="4">
        <f>T36</f>
        <v>5</v>
      </c>
      <c r="V36" s="104">
        <f>U36/SUM(U$35:U$39)*100</f>
        <v>29.411764705882355</v>
      </c>
      <c r="W36" s="43">
        <f>C36+G36+K36+O36+S36</f>
        <v>16</v>
      </c>
      <c r="X36" s="4">
        <f>D36+H36+L36+P36+T36</f>
        <v>29</v>
      </c>
      <c r="Y36" s="4">
        <f>E36+I36+M36+Q36+U36</f>
        <v>45</v>
      </c>
      <c r="Z36" s="104">
        <f>Y36/SUM(Y$35:Y$39)*100</f>
        <v>33.088235294117645</v>
      </c>
      <c r="AA36" s="94"/>
      <c r="AB36" s="81"/>
      <c r="AC36" s="136"/>
      <c r="AG36" s="285"/>
    </row>
    <row r="37" spans="1:33" ht="16.5">
      <c r="A37" s="331"/>
      <c r="B37" s="26" t="s">
        <v>49</v>
      </c>
      <c r="C37" s="59"/>
      <c r="D37" s="4"/>
      <c r="E37" s="4">
        <f>C37+D37</f>
        <v>0</v>
      </c>
      <c r="F37" s="114">
        <f>E37/SUM(E$35:E$39)*100</f>
        <v>0</v>
      </c>
      <c r="G37" s="43"/>
      <c r="H37" s="4"/>
      <c r="I37" s="4">
        <f>G37+H37</f>
        <v>0</v>
      </c>
      <c r="J37" s="104">
        <f>I37/SUM(I$35:I$39)*100</f>
        <v>0</v>
      </c>
      <c r="K37" s="43">
        <f>1+0</f>
        <v>1</v>
      </c>
      <c r="L37" s="4">
        <f>1+0</f>
        <v>1</v>
      </c>
      <c r="M37" s="4">
        <f>K37+L37</f>
        <v>2</v>
      </c>
      <c r="N37" s="104">
        <f>M37/SUM(M$35:M$39)*100</f>
        <v>5.88235294117647</v>
      </c>
      <c r="O37" s="162"/>
      <c r="P37" s="4"/>
      <c r="Q37" s="4">
        <f>O37+P37</f>
        <v>0</v>
      </c>
      <c r="R37" s="104">
        <f>Q37/SUM(Q$35:Q$39)*100</f>
        <v>0</v>
      </c>
      <c r="S37" s="162"/>
      <c r="T37" s="4">
        <f>1+0</f>
        <v>1</v>
      </c>
      <c r="U37" s="4">
        <f>T37</f>
        <v>1</v>
      </c>
      <c r="V37" s="104">
        <f>U37/SUM(U$35:U$39)*100</f>
        <v>5.88235294117647</v>
      </c>
      <c r="W37" s="43">
        <f>C37+G37+K37+O37+S37</f>
        <v>1</v>
      </c>
      <c r="X37" s="4">
        <f>D37+H37+L37+P37+T37</f>
        <v>2</v>
      </c>
      <c r="Y37" s="4">
        <f>E37+I37+M37+Q37+U37</f>
        <v>3</v>
      </c>
      <c r="Z37" s="104">
        <f>Y37/SUM(Y$35:Y$39)*100</f>
        <v>2.2058823529411766</v>
      </c>
      <c r="AA37" s="94"/>
      <c r="AB37" s="81"/>
      <c r="AC37" s="136"/>
      <c r="AG37" s="285"/>
    </row>
    <row r="38" spans="1:33" ht="16.5">
      <c r="A38" s="331"/>
      <c r="B38" s="26" t="s">
        <v>50</v>
      </c>
      <c r="C38" s="59"/>
      <c r="D38" s="4"/>
      <c r="E38" s="4">
        <f>C38+D38</f>
        <v>0</v>
      </c>
      <c r="F38" s="114">
        <f>E38/SUM(E$35:E$39)*100</f>
        <v>0</v>
      </c>
      <c r="G38" s="43"/>
      <c r="H38" s="4"/>
      <c r="I38" s="4">
        <f>G38+H38</f>
        <v>0</v>
      </c>
      <c r="J38" s="104">
        <f>I38/SUM(I$35:I$39)*100</f>
        <v>0</v>
      </c>
      <c r="K38" s="43"/>
      <c r="L38" s="4"/>
      <c r="M38" s="4">
        <f>K38+L38</f>
        <v>0</v>
      </c>
      <c r="N38" s="104">
        <f>M38/SUM(M$35:M$39)*100</f>
        <v>0</v>
      </c>
      <c r="O38" s="162"/>
      <c r="P38" s="4"/>
      <c r="Q38" s="4">
        <f>O38+P38</f>
        <v>0</v>
      </c>
      <c r="R38" s="104">
        <f>Q38/SUM(Q$35:Q$39)*100</f>
        <v>0</v>
      </c>
      <c r="S38" s="162"/>
      <c r="T38" s="4"/>
      <c r="U38" s="4">
        <f>T38</f>
        <v>0</v>
      </c>
      <c r="V38" s="104">
        <f>U38/SUM(U$35:U$39)*100</f>
        <v>0</v>
      </c>
      <c r="W38" s="43">
        <f>C38+G38+K38+O38+S38</f>
        <v>0</v>
      </c>
      <c r="X38" s="4">
        <f>D38+H38+L38+P38+T38</f>
        <v>0</v>
      </c>
      <c r="Y38" s="4">
        <f>E38+I38+M38+Q38+U38</f>
        <v>0</v>
      </c>
      <c r="Z38" s="104">
        <f>Y38/SUM(Y$35:Y$39)*100</f>
        <v>0</v>
      </c>
      <c r="AA38" s="94"/>
      <c r="AB38" s="81"/>
      <c r="AC38" s="136"/>
      <c r="AG38" s="285"/>
    </row>
    <row r="39" spans="1:33" ht="16.5">
      <c r="A39" s="354"/>
      <c r="B39" s="33" t="s">
        <v>4</v>
      </c>
      <c r="C39" s="66"/>
      <c r="D39" s="17"/>
      <c r="E39" s="17">
        <f>C39+D39</f>
        <v>0</v>
      </c>
      <c r="F39" s="171">
        <f>E39/SUM(E$35:E$39)*100</f>
        <v>0</v>
      </c>
      <c r="G39" s="50"/>
      <c r="H39" s="17"/>
      <c r="I39" s="17">
        <f>G39+H39</f>
        <v>0</v>
      </c>
      <c r="J39" s="105">
        <f>I39/SUM(I$35:I$39)*100</f>
        <v>0</v>
      </c>
      <c r="K39" s="50"/>
      <c r="L39" s="17"/>
      <c r="M39" s="17">
        <f>K39+L39</f>
        <v>0</v>
      </c>
      <c r="N39" s="105">
        <f>M39/SUM(M$35:M$39)*100</f>
        <v>0</v>
      </c>
      <c r="O39" s="163"/>
      <c r="P39" s="17"/>
      <c r="Q39" s="17">
        <f>O39+P39</f>
        <v>0</v>
      </c>
      <c r="R39" s="105">
        <f>Q39/SUM(Q$35:Q$39)*100</f>
        <v>0</v>
      </c>
      <c r="S39" s="163"/>
      <c r="T39" s="17"/>
      <c r="U39" s="17">
        <f>T39</f>
        <v>0</v>
      </c>
      <c r="V39" s="105">
        <f>U39/SUM(U$35:U$39)*100</f>
        <v>0</v>
      </c>
      <c r="W39" s="50">
        <f>C39+G39+K39+O39+S39</f>
        <v>0</v>
      </c>
      <c r="X39" s="17">
        <f>D39+H39+L39+P39+T39</f>
        <v>0</v>
      </c>
      <c r="Y39" s="17">
        <f>E39+I39+M39+Q39+U39</f>
        <v>0</v>
      </c>
      <c r="Z39" s="105">
        <f>Y39/SUM(Y$35:Y$39)*100</f>
        <v>0</v>
      </c>
      <c r="AA39" s="212"/>
      <c r="AB39" s="82"/>
      <c r="AC39" s="137"/>
      <c r="AG39" s="285"/>
    </row>
    <row r="40" spans="1:33" ht="16.5">
      <c r="A40" s="350" t="s">
        <v>14</v>
      </c>
      <c r="B40" s="145" t="s">
        <v>5</v>
      </c>
      <c r="C40" s="213">
        <f>1+0+1+1+1+1+1+1</f>
        <v>7</v>
      </c>
      <c r="D40" s="214">
        <f>1+0+1+1+1+1</f>
        <v>5</v>
      </c>
      <c r="E40" s="214">
        <f>C40+D40</f>
        <v>12</v>
      </c>
      <c r="F40" s="110">
        <f>E40/SUM(E$40:E$44)*100</f>
        <v>66.66666666666666</v>
      </c>
      <c r="G40" s="215">
        <f>1+0+1+1+1+1</f>
        <v>5</v>
      </c>
      <c r="H40" s="214">
        <f>1+0+1+1+1+1</f>
        <v>5</v>
      </c>
      <c r="I40" s="214">
        <f>G40+H40</f>
        <v>10</v>
      </c>
      <c r="J40" s="110">
        <f>I40/SUM(I$40:I$44)*100</f>
        <v>55.55555555555556</v>
      </c>
      <c r="K40" s="215">
        <f>1+0+1+1+1+1+1+1</f>
        <v>7</v>
      </c>
      <c r="L40" s="214">
        <f>1+0+1+1+1</f>
        <v>4</v>
      </c>
      <c r="M40" s="214">
        <f>K40+L40</f>
        <v>11</v>
      </c>
      <c r="N40" s="110">
        <f>M40/SUM(M$40:M$44)*100</f>
        <v>61.111111111111114</v>
      </c>
      <c r="O40" s="216"/>
      <c r="P40" s="214">
        <f>1+0+1+1</f>
        <v>3</v>
      </c>
      <c r="Q40" s="214">
        <f>O40+P40</f>
        <v>3</v>
      </c>
      <c r="R40" s="110">
        <f>Q40/SUM(Q$40:Q$44)*100</f>
        <v>33.33333333333333</v>
      </c>
      <c r="S40" s="216"/>
      <c r="T40" s="214">
        <f>1+0+1+1</f>
        <v>3</v>
      </c>
      <c r="U40" s="214">
        <f>T40</f>
        <v>3</v>
      </c>
      <c r="V40" s="110">
        <f>U40/SUM(U$40:U$44)*100</f>
        <v>33.33333333333333</v>
      </c>
      <c r="W40" s="215">
        <f>C40+G40+K40+O40+S40</f>
        <v>19</v>
      </c>
      <c r="X40" s="214">
        <f>D40+H40+L40+P40+T40</f>
        <v>20</v>
      </c>
      <c r="Y40" s="214">
        <f>E40+I40+M40+Q40+U40</f>
        <v>39</v>
      </c>
      <c r="Z40" s="110">
        <f>Y40/SUM(Y$40:Y$44)*100</f>
        <v>54.166666666666664</v>
      </c>
      <c r="AA40" s="223">
        <f>SUM(Y40:Y44)</f>
        <v>72</v>
      </c>
      <c r="AB40" s="84">
        <f>SUM(Y40:Y41)</f>
        <v>57</v>
      </c>
      <c r="AC40" s="140">
        <f>AB40/AA40*100</f>
        <v>79.16666666666666</v>
      </c>
      <c r="AG40" s="285"/>
    </row>
    <row r="41" spans="1:33" ht="16.5">
      <c r="A41" s="351"/>
      <c r="B41" s="29" t="s">
        <v>47</v>
      </c>
      <c r="C41" s="62">
        <f>1+0+1</f>
        <v>2</v>
      </c>
      <c r="D41" s="6">
        <f>1+0+1+1</f>
        <v>3</v>
      </c>
      <c r="E41" s="6">
        <f>C41+D41</f>
        <v>5</v>
      </c>
      <c r="F41" s="147">
        <f>E41/SUM(E$40:E$44)*100</f>
        <v>27.77777777777778</v>
      </c>
      <c r="G41" s="46">
        <f>1+0+1</f>
        <v>2</v>
      </c>
      <c r="H41" s="6">
        <f>1+0+1</f>
        <v>2</v>
      </c>
      <c r="I41" s="6">
        <f>G41+H41</f>
        <v>4</v>
      </c>
      <c r="J41" s="209">
        <f>I41/SUM(I$40:I$44)*100</f>
        <v>22.22222222222222</v>
      </c>
      <c r="K41" s="46">
        <f>1+0</f>
        <v>1</v>
      </c>
      <c r="L41" s="6">
        <f>1+0+1+1</f>
        <v>3</v>
      </c>
      <c r="M41" s="6">
        <f>K41+L41</f>
        <v>4</v>
      </c>
      <c r="N41" s="209">
        <f>M41/SUM(M$40:M$44)*100</f>
        <v>22.22222222222222</v>
      </c>
      <c r="O41" s="159"/>
      <c r="P41" s="6">
        <f>1+0+1+1</f>
        <v>3</v>
      </c>
      <c r="Q41" s="6">
        <f>O41+P41</f>
        <v>3</v>
      </c>
      <c r="R41" s="209">
        <f>Q41/SUM(Q$40:Q$44)*100</f>
        <v>33.33333333333333</v>
      </c>
      <c r="S41" s="159"/>
      <c r="T41" s="6">
        <f>1+0+1</f>
        <v>2</v>
      </c>
      <c r="U41" s="6">
        <f>T41</f>
        <v>2</v>
      </c>
      <c r="V41" s="209">
        <f>U41/SUM(U$40:U$44)*100</f>
        <v>22.22222222222222</v>
      </c>
      <c r="W41" s="46">
        <f>C41+G41+K41+O41+S41</f>
        <v>5</v>
      </c>
      <c r="X41" s="6">
        <f>D41+H41+L41+P41+T41</f>
        <v>13</v>
      </c>
      <c r="Y41" s="6">
        <f>E41+I41+M41+Q41+U41</f>
        <v>18</v>
      </c>
      <c r="Z41" s="147">
        <f>Y41/SUM(Y$40:Y$44)*100</f>
        <v>25</v>
      </c>
      <c r="AA41" s="75"/>
      <c r="AB41" s="84"/>
      <c r="AC41" s="140"/>
      <c r="AG41" s="285"/>
    </row>
    <row r="42" spans="1:33" ht="16.5">
      <c r="A42" s="351"/>
      <c r="B42" s="29" t="s">
        <v>49</v>
      </c>
      <c r="C42" s="62"/>
      <c r="D42" s="6">
        <f>1+0</f>
        <v>1</v>
      </c>
      <c r="E42" s="6">
        <f>C42+D42</f>
        <v>1</v>
      </c>
      <c r="F42" s="147">
        <f>E42/SUM(E$40:E$44)*100</f>
        <v>5.555555555555555</v>
      </c>
      <c r="G42" s="46">
        <f>1+0</f>
        <v>1</v>
      </c>
      <c r="H42" s="6"/>
      <c r="I42" s="6">
        <f>G42+H42</f>
        <v>1</v>
      </c>
      <c r="J42" s="209">
        <f>I42/SUM(I$40:I$44)*100</f>
        <v>5.555555555555555</v>
      </c>
      <c r="K42" s="46"/>
      <c r="L42" s="6">
        <f>1+0</f>
        <v>1</v>
      </c>
      <c r="M42" s="6">
        <f>K42+L42</f>
        <v>1</v>
      </c>
      <c r="N42" s="209">
        <f>M42/SUM(M$40:M$44)*100</f>
        <v>5.555555555555555</v>
      </c>
      <c r="O42" s="159"/>
      <c r="P42" s="6">
        <f>1+0+1+1</f>
        <v>3</v>
      </c>
      <c r="Q42" s="6">
        <f>O42+P42</f>
        <v>3</v>
      </c>
      <c r="R42" s="209">
        <f>Q42/SUM(Q$40:Q$44)*100</f>
        <v>33.33333333333333</v>
      </c>
      <c r="S42" s="159"/>
      <c r="T42" s="6">
        <f>1+0+1+1</f>
        <v>3</v>
      </c>
      <c r="U42" s="6">
        <f>T42</f>
        <v>3</v>
      </c>
      <c r="V42" s="209">
        <f>U42/SUM(U$40:U$44)*100</f>
        <v>33.33333333333333</v>
      </c>
      <c r="W42" s="46">
        <f>C42+G42+K42+O42+S42</f>
        <v>1</v>
      </c>
      <c r="X42" s="6">
        <f>D42+H42+L42+P42+T42</f>
        <v>8</v>
      </c>
      <c r="Y42" s="6">
        <f>E42+I42+M42+Q42+U42</f>
        <v>9</v>
      </c>
      <c r="Z42" s="147">
        <f>Y42/SUM(Y$40:Y$44)*100</f>
        <v>12.5</v>
      </c>
      <c r="AA42" s="75"/>
      <c r="AB42" s="84"/>
      <c r="AC42" s="140"/>
      <c r="AG42" s="285"/>
    </row>
    <row r="43" spans="1:33" ht="16.5">
      <c r="A43" s="351"/>
      <c r="B43" s="29" t="s">
        <v>50</v>
      </c>
      <c r="C43" s="62"/>
      <c r="D43" s="6"/>
      <c r="E43" s="6">
        <f>C43+D43</f>
        <v>0</v>
      </c>
      <c r="F43" s="147">
        <f>E43/SUM(E$40:E$44)*100</f>
        <v>0</v>
      </c>
      <c r="G43" s="46">
        <f>1+0</f>
        <v>1</v>
      </c>
      <c r="H43" s="6">
        <f>1+0+1</f>
        <v>2</v>
      </c>
      <c r="I43" s="6">
        <f>G43+H43</f>
        <v>3</v>
      </c>
      <c r="J43" s="209">
        <f>I43/SUM(I$40:I$44)*100</f>
        <v>16.666666666666664</v>
      </c>
      <c r="K43" s="46">
        <f>1+0</f>
        <v>1</v>
      </c>
      <c r="L43" s="6">
        <f>1+0</f>
        <v>1</v>
      </c>
      <c r="M43" s="6">
        <f>K43+L43</f>
        <v>2</v>
      </c>
      <c r="N43" s="209">
        <f>M43/SUM(M$40:M$44)*100</f>
        <v>11.11111111111111</v>
      </c>
      <c r="O43" s="159"/>
      <c r="P43" s="6"/>
      <c r="Q43" s="6">
        <f>O43+P43</f>
        <v>0</v>
      </c>
      <c r="R43" s="209">
        <f>Q43/SUM(Q$40:Q$44)*100</f>
        <v>0</v>
      </c>
      <c r="S43" s="159"/>
      <c r="T43" s="6">
        <f>1+0</f>
        <v>1</v>
      </c>
      <c r="U43" s="6">
        <f>T43</f>
        <v>1</v>
      </c>
      <c r="V43" s="209">
        <f>U43/SUM(U$40:U$44)*100</f>
        <v>11.11111111111111</v>
      </c>
      <c r="W43" s="46">
        <f>C43+G43+K43+O43+S43</f>
        <v>2</v>
      </c>
      <c r="X43" s="6">
        <f>D43+H43+L43+P43+T43</f>
        <v>4</v>
      </c>
      <c r="Y43" s="6">
        <f>E43+I43+M43+Q43+U43</f>
        <v>6</v>
      </c>
      <c r="Z43" s="147">
        <f>Y43/SUM(Y$40:Y$44)*100</f>
        <v>8.333333333333332</v>
      </c>
      <c r="AA43" s="75"/>
      <c r="AB43" s="84"/>
      <c r="AC43" s="140"/>
      <c r="AG43" s="285"/>
    </row>
    <row r="44" spans="1:33" ht="16.5">
      <c r="A44" s="352"/>
      <c r="B44" s="217" t="s">
        <v>4</v>
      </c>
      <c r="C44" s="218"/>
      <c r="D44" s="219"/>
      <c r="E44" s="219">
        <f>C44+D44</f>
        <v>0</v>
      </c>
      <c r="F44" s="148">
        <f>E44/SUM(E$40:E$44)*100</f>
        <v>0</v>
      </c>
      <c r="G44" s="220"/>
      <c r="H44" s="219"/>
      <c r="I44" s="219">
        <f>G44+H44</f>
        <v>0</v>
      </c>
      <c r="J44" s="221">
        <f>I44/SUM(I$40:I$44)*100</f>
        <v>0</v>
      </c>
      <c r="K44" s="220"/>
      <c r="L44" s="219"/>
      <c r="M44" s="219">
        <f>K44+L44</f>
        <v>0</v>
      </c>
      <c r="N44" s="221">
        <f>M44/SUM(M$40:M$44)*100</f>
        <v>0</v>
      </c>
      <c r="O44" s="222"/>
      <c r="P44" s="219"/>
      <c r="Q44" s="219">
        <f>O44+P44</f>
        <v>0</v>
      </c>
      <c r="R44" s="221">
        <f>Q44/SUM(Q$40:Q$44)*100</f>
        <v>0</v>
      </c>
      <c r="S44" s="222"/>
      <c r="T44" s="219"/>
      <c r="U44" s="219">
        <f>T44</f>
        <v>0</v>
      </c>
      <c r="V44" s="221">
        <f>U44/SUM(U$40:U$44)*100</f>
        <v>0</v>
      </c>
      <c r="W44" s="220">
        <f>C44+G44+K44+O44+S44</f>
        <v>0</v>
      </c>
      <c r="X44" s="219">
        <f>D44+H44+L44+P44+T44</f>
        <v>0</v>
      </c>
      <c r="Y44" s="219">
        <f>E44+I44+M44+Q44+U44</f>
        <v>0</v>
      </c>
      <c r="Z44" s="148">
        <f>Y44/SUM(Y$40:Y$44)*100</f>
        <v>0</v>
      </c>
      <c r="AA44" s="75"/>
      <c r="AB44" s="84"/>
      <c r="AC44" s="140"/>
      <c r="AG44" s="285"/>
    </row>
    <row r="45" spans="1:33" ht="16.5">
      <c r="A45" s="357" t="s">
        <v>41</v>
      </c>
      <c r="B45" s="203" t="s">
        <v>5</v>
      </c>
      <c r="C45" s="204">
        <f>1+0+1+1+1+1+1+1+1+1+1+1</f>
        <v>11</v>
      </c>
      <c r="D45" s="205">
        <f>1+0+1+1+1+1+1+1+1+1</f>
        <v>9</v>
      </c>
      <c r="E45" s="205">
        <f>C45+D45</f>
        <v>20</v>
      </c>
      <c r="F45" s="224">
        <f>E45/SUM(E$45:E$49)*100</f>
        <v>58.82352941176471</v>
      </c>
      <c r="G45" s="207">
        <f>1+0+1+1+1+1+1+1+1+1</f>
        <v>9</v>
      </c>
      <c r="H45" s="205">
        <f>1+0+1+1+1+1+1+1+1+1</f>
        <v>9</v>
      </c>
      <c r="I45" s="205">
        <f>G45+H45</f>
        <v>18</v>
      </c>
      <c r="J45" s="224">
        <f>I45/SUM(I$45:I$49)*100</f>
        <v>52.94117647058824</v>
      </c>
      <c r="K45" s="207">
        <f>1+0+1+1+1+1+1+1+1+1</f>
        <v>9</v>
      </c>
      <c r="L45" s="205">
        <f>1+0+1+1+1+1+1+1+1</f>
        <v>8</v>
      </c>
      <c r="M45" s="205">
        <f>K45+L45</f>
        <v>17</v>
      </c>
      <c r="N45" s="224">
        <f>M45/SUM(M$45:M$49)*100</f>
        <v>50</v>
      </c>
      <c r="O45" s="208"/>
      <c r="P45" s="205">
        <f>1+0+1+1+1+1+1+1+1</f>
        <v>8</v>
      </c>
      <c r="Q45" s="205">
        <f>O45+P45</f>
        <v>8</v>
      </c>
      <c r="R45" s="224">
        <f>Q45/SUM(Q$45:Q$49)*100</f>
        <v>47.05882352941176</v>
      </c>
      <c r="S45" s="208"/>
      <c r="T45" s="205">
        <f>1+0+1+1+1+1+1+1+1</f>
        <v>8</v>
      </c>
      <c r="U45" s="205">
        <f>T45</f>
        <v>8</v>
      </c>
      <c r="V45" s="224">
        <f>U45/SUM(U$45:U$49)*100</f>
        <v>47.05882352941176</v>
      </c>
      <c r="W45" s="207">
        <f>C45+G45+K45+O45+S45</f>
        <v>29</v>
      </c>
      <c r="X45" s="205">
        <f>D45+H45+L45+P45+T45</f>
        <v>42</v>
      </c>
      <c r="Y45" s="205">
        <f>E45+I45+M45+Q45+U45</f>
        <v>71</v>
      </c>
      <c r="Z45" s="206">
        <f>Y45/SUM(Y$45:Y$49)*100</f>
        <v>52.20588235294118</v>
      </c>
      <c r="AA45" s="225">
        <f>SUM(Y45:Y49)</f>
        <v>136</v>
      </c>
      <c r="AB45" s="226">
        <f>SUM(Y45:Y46)</f>
        <v>113</v>
      </c>
      <c r="AC45" s="227">
        <f>AB45/AA45*100</f>
        <v>83.08823529411765</v>
      </c>
      <c r="AG45" s="285"/>
    </row>
    <row r="46" spans="1:33" ht="16.5">
      <c r="A46" s="340"/>
      <c r="B46" s="28" t="s">
        <v>47</v>
      </c>
      <c r="C46" s="61">
        <f>1+0+1+1+1+1</f>
        <v>5</v>
      </c>
      <c r="D46" s="5">
        <f>1+0+1+1+1+1+1</f>
        <v>6</v>
      </c>
      <c r="E46" s="5">
        <f>C46+D46</f>
        <v>11</v>
      </c>
      <c r="F46" s="108">
        <f>E46/SUM(E$45:E$49)*100</f>
        <v>32.35294117647059</v>
      </c>
      <c r="G46" s="45">
        <f>1+0+1+1+1+1</f>
        <v>5</v>
      </c>
      <c r="H46" s="5">
        <f>1+0+1+1+1</f>
        <v>4</v>
      </c>
      <c r="I46" s="5">
        <f>G46+H46</f>
        <v>9</v>
      </c>
      <c r="J46" s="108">
        <f>I46/SUM(I$45:I$49)*100</f>
        <v>26.47058823529412</v>
      </c>
      <c r="K46" s="45">
        <f>1+0+1+1+1+1</f>
        <v>5</v>
      </c>
      <c r="L46" s="5">
        <f>1+0+1+1+1+1+1</f>
        <v>6</v>
      </c>
      <c r="M46" s="5">
        <f>K46+L46</f>
        <v>11</v>
      </c>
      <c r="N46" s="108">
        <f>M46/SUM(M$45:M$49)*100</f>
        <v>32.35294117647059</v>
      </c>
      <c r="O46" s="164"/>
      <c r="P46" s="5">
        <f>1+0+1+1+1+1</f>
        <v>5</v>
      </c>
      <c r="Q46" s="5">
        <f>O46+P46</f>
        <v>5</v>
      </c>
      <c r="R46" s="108">
        <f>Q46/SUM(Q$45:Q$49)*100</f>
        <v>29.411764705882355</v>
      </c>
      <c r="S46" s="164"/>
      <c r="T46" s="5">
        <f>1+0+1+1+1+1+1</f>
        <v>6</v>
      </c>
      <c r="U46" s="5">
        <f>T46</f>
        <v>6</v>
      </c>
      <c r="V46" s="108">
        <f>U46/SUM(U$45:U$49)*100</f>
        <v>35.294117647058826</v>
      </c>
      <c r="W46" s="45">
        <f>C46+G46+K46+O46+S46</f>
        <v>15</v>
      </c>
      <c r="X46" s="5">
        <f>D46+H46+L46+P46+T46</f>
        <v>27</v>
      </c>
      <c r="Y46" s="5">
        <f>E46+I46+M46+Q46+U46</f>
        <v>42</v>
      </c>
      <c r="Z46" s="106">
        <f>Y46/SUM(Y$45:Y$49)*100</f>
        <v>30.88235294117647</v>
      </c>
      <c r="AA46" s="74"/>
      <c r="AB46" s="83"/>
      <c r="AC46" s="138"/>
      <c r="AG46" s="285"/>
    </row>
    <row r="47" spans="1:33" ht="16.5">
      <c r="A47" s="340"/>
      <c r="B47" s="28" t="s">
        <v>49</v>
      </c>
      <c r="C47" s="61">
        <f>1+0</f>
        <v>1</v>
      </c>
      <c r="D47" s="5">
        <f>1+0+1</f>
        <v>2</v>
      </c>
      <c r="E47" s="5">
        <f>C47+D47</f>
        <v>3</v>
      </c>
      <c r="F47" s="107">
        <f>E47/SUM(E$45:E$49)*100</f>
        <v>8.823529411764707</v>
      </c>
      <c r="G47" s="45">
        <f>1+0+1+1</f>
        <v>3</v>
      </c>
      <c r="H47" s="5">
        <f>1+0+1+1</f>
        <v>3</v>
      </c>
      <c r="I47" s="5">
        <f>G47+H47</f>
        <v>6</v>
      </c>
      <c r="J47" s="107">
        <f>I47/SUM(I$45:I$49)*100</f>
        <v>17.647058823529413</v>
      </c>
      <c r="K47" s="45">
        <f>1+0+1+1</f>
        <v>3</v>
      </c>
      <c r="L47" s="5">
        <f>1+0+1</f>
        <v>2</v>
      </c>
      <c r="M47" s="5">
        <f>K47+L47</f>
        <v>5</v>
      </c>
      <c r="N47" s="107">
        <f>M47/SUM(M$45:M$49)*100</f>
        <v>14.705882352941178</v>
      </c>
      <c r="O47" s="164"/>
      <c r="P47" s="5">
        <f>1+0+1+1+1</f>
        <v>4</v>
      </c>
      <c r="Q47" s="5">
        <f>O47+P47</f>
        <v>4</v>
      </c>
      <c r="R47" s="107">
        <f>Q47/SUM(Q$45:Q$49)*100</f>
        <v>23.52941176470588</v>
      </c>
      <c r="S47" s="164"/>
      <c r="T47" s="5">
        <f>1+0+1+1</f>
        <v>3</v>
      </c>
      <c r="U47" s="5">
        <f>T47</f>
        <v>3</v>
      </c>
      <c r="V47" s="107">
        <f>U47/SUM(U$45:U$49)*100</f>
        <v>17.647058823529413</v>
      </c>
      <c r="W47" s="45">
        <f>C47+G47+K47+O47+S47</f>
        <v>7</v>
      </c>
      <c r="X47" s="5">
        <f>D47+H47+L47+P47+T47</f>
        <v>14</v>
      </c>
      <c r="Y47" s="5">
        <f>E47+I47+M47+Q47+U47</f>
        <v>21</v>
      </c>
      <c r="Z47" s="106">
        <f>Y47/SUM(Y$45:Y$49)*100</f>
        <v>15.441176470588236</v>
      </c>
      <c r="AA47" s="74"/>
      <c r="AB47" s="83"/>
      <c r="AC47" s="138"/>
      <c r="AG47" s="285"/>
    </row>
    <row r="48" spans="1:33" ht="16.5">
      <c r="A48" s="340"/>
      <c r="B48" s="28" t="s">
        <v>50</v>
      </c>
      <c r="C48" s="61"/>
      <c r="D48" s="5"/>
      <c r="E48" s="5">
        <f>C48+D48</f>
        <v>0</v>
      </c>
      <c r="F48" s="106">
        <f>E48/SUM(E$45:E$49)*100</f>
        <v>0</v>
      </c>
      <c r="G48" s="45"/>
      <c r="H48" s="5">
        <f>1+0</f>
        <v>1</v>
      </c>
      <c r="I48" s="5">
        <f>G48+H48</f>
        <v>1</v>
      </c>
      <c r="J48" s="106">
        <f>I48/SUM(I$45:I$49)*100</f>
        <v>2.941176470588235</v>
      </c>
      <c r="K48" s="45"/>
      <c r="L48" s="5">
        <f>1+0</f>
        <v>1</v>
      </c>
      <c r="M48" s="5">
        <f>K48+L48</f>
        <v>1</v>
      </c>
      <c r="N48" s="106">
        <f>M48/SUM(M$45:M$49)*100</f>
        <v>2.941176470588235</v>
      </c>
      <c r="O48" s="164"/>
      <c r="P48" s="5"/>
      <c r="Q48" s="5">
        <f>O48+P48</f>
        <v>0</v>
      </c>
      <c r="R48" s="106">
        <f>Q48/SUM(Q$45:Q$49)*100</f>
        <v>0</v>
      </c>
      <c r="S48" s="164"/>
      <c r="T48" s="5"/>
      <c r="U48" s="5">
        <f>T48</f>
        <v>0</v>
      </c>
      <c r="V48" s="106">
        <f>U48/SUM(U$45:U$49)*100</f>
        <v>0</v>
      </c>
      <c r="W48" s="45">
        <f>C48+G48+K48+O48+S48</f>
        <v>0</v>
      </c>
      <c r="X48" s="5">
        <f>D48+H48+L48+P48+T48</f>
        <v>2</v>
      </c>
      <c r="Y48" s="5">
        <f>E48+I48+M48+Q48+U48</f>
        <v>2</v>
      </c>
      <c r="Z48" s="106">
        <f>Y48/SUM(Y$45:Y$49)*100</f>
        <v>1.4705882352941175</v>
      </c>
      <c r="AA48" s="74"/>
      <c r="AB48" s="83"/>
      <c r="AC48" s="138"/>
      <c r="AG48" s="285"/>
    </row>
    <row r="49" spans="1:33" ht="16.5">
      <c r="A49" s="346"/>
      <c r="B49" s="184" t="s">
        <v>4</v>
      </c>
      <c r="C49" s="185"/>
      <c r="D49" s="186"/>
      <c r="E49" s="186">
        <f>C49+D49</f>
        <v>0</v>
      </c>
      <c r="F49" s="211">
        <f>E49/SUM(E$45:E$49)*100</f>
        <v>0</v>
      </c>
      <c r="G49" s="188"/>
      <c r="H49" s="186"/>
      <c r="I49" s="186">
        <f>G49+H49</f>
        <v>0</v>
      </c>
      <c r="J49" s="211">
        <f>I49/SUM(I$45:I$49)*100</f>
        <v>0</v>
      </c>
      <c r="K49" s="188"/>
      <c r="L49" s="186"/>
      <c r="M49" s="186">
        <f>K49+L49</f>
        <v>0</v>
      </c>
      <c r="N49" s="211">
        <f>M49/SUM(M$45:M$49)*100</f>
        <v>0</v>
      </c>
      <c r="O49" s="190"/>
      <c r="P49" s="186"/>
      <c r="Q49" s="186">
        <f>O49+P49</f>
        <v>0</v>
      </c>
      <c r="R49" s="211">
        <f>Q49/SUM(Q$45:Q$49)*100</f>
        <v>0</v>
      </c>
      <c r="S49" s="190"/>
      <c r="T49" s="186"/>
      <c r="U49" s="186">
        <f>T49</f>
        <v>0</v>
      </c>
      <c r="V49" s="211">
        <f>U49/SUM(U$45:U$49)*100</f>
        <v>0</v>
      </c>
      <c r="W49" s="188">
        <f>C49+G49+K49+O49+S49</f>
        <v>0</v>
      </c>
      <c r="X49" s="186">
        <f>D49+H49+L49+P49+T49</f>
        <v>0</v>
      </c>
      <c r="Y49" s="186">
        <f>E49+I49+M49+Q49+U49</f>
        <v>0</v>
      </c>
      <c r="Z49" s="211">
        <f>Y49/SUM(Y$45:Y$49)*100</f>
        <v>0</v>
      </c>
      <c r="AA49" s="199"/>
      <c r="AB49" s="200"/>
      <c r="AC49" s="201"/>
      <c r="AG49" s="285"/>
    </row>
    <row r="50" spans="1:33" ht="16.5">
      <c r="A50" s="355" t="s">
        <v>16</v>
      </c>
      <c r="B50" s="30" t="s">
        <v>5</v>
      </c>
      <c r="C50" s="63">
        <f>1+0+1</f>
        <v>2</v>
      </c>
      <c r="D50" s="13">
        <f>1+0</f>
        <v>1</v>
      </c>
      <c r="E50" s="13">
        <f>C50+D50</f>
        <v>3</v>
      </c>
      <c r="F50" s="99">
        <f>E50/SUM(E$50:E$54)*100</f>
        <v>25</v>
      </c>
      <c r="G50" s="47">
        <f>1+0+1</f>
        <v>2</v>
      </c>
      <c r="H50" s="13">
        <f>1+0</f>
        <v>1</v>
      </c>
      <c r="I50" s="13">
        <f>G50+H50</f>
        <v>3</v>
      </c>
      <c r="J50" s="99">
        <f>I50/SUM(I$50:I$54)*100</f>
        <v>25</v>
      </c>
      <c r="K50" s="47">
        <f>1+0</f>
        <v>1</v>
      </c>
      <c r="L50" s="13">
        <f>1+0</f>
        <v>1</v>
      </c>
      <c r="M50" s="13">
        <f>K50+L50</f>
        <v>2</v>
      </c>
      <c r="N50" s="99">
        <f>M50/SUM(M$50:M$54)*100</f>
        <v>16.666666666666664</v>
      </c>
      <c r="O50" s="170"/>
      <c r="P50" s="13">
        <f>1+0</f>
        <v>1</v>
      </c>
      <c r="Q50" s="13">
        <f>O50+P50</f>
        <v>1</v>
      </c>
      <c r="R50" s="99">
        <f>Q50/SUM(Q$50:Q$54)*100</f>
        <v>16.666666666666664</v>
      </c>
      <c r="S50" s="170"/>
      <c r="T50" s="13">
        <f>1+0</f>
        <v>1</v>
      </c>
      <c r="U50" s="13">
        <f>T50</f>
        <v>1</v>
      </c>
      <c r="V50" s="99">
        <f>U50/SUM(U$50:U$54)*100</f>
        <v>16.666666666666664</v>
      </c>
      <c r="W50" s="47">
        <f>C50+G50+K50+O50+S50</f>
        <v>5</v>
      </c>
      <c r="X50" s="13">
        <f>D50+H50+L50+P50+T50</f>
        <v>5</v>
      </c>
      <c r="Y50" s="13">
        <f>E50+I50+M50+Q50+U50</f>
        <v>10</v>
      </c>
      <c r="Z50" s="99">
        <f>Y50/SUM(Y$50:Y$54)*100</f>
        <v>20.833333333333336</v>
      </c>
      <c r="AA50" s="89">
        <f>SUM(Y50:Y54)</f>
        <v>48</v>
      </c>
      <c r="AB50" s="86">
        <f>SUM(Y50:Y51)</f>
        <v>27</v>
      </c>
      <c r="AC50" s="133">
        <f>AB50/AA50*100</f>
        <v>56.25</v>
      </c>
      <c r="AG50" s="285"/>
    </row>
    <row r="51" spans="1:33" ht="16.5">
      <c r="A51" s="348"/>
      <c r="B51" s="21" t="s">
        <v>47</v>
      </c>
      <c r="C51" s="56">
        <f>1+0+1</f>
        <v>2</v>
      </c>
      <c r="D51" s="2">
        <f>1+0+1+1</f>
        <v>3</v>
      </c>
      <c r="E51" s="2">
        <f>C51+D51</f>
        <v>5</v>
      </c>
      <c r="F51" s="100">
        <f>E51/SUM(E$50:E$54)*100</f>
        <v>41.66666666666667</v>
      </c>
      <c r="G51" s="38">
        <f>1+0+1</f>
        <v>2</v>
      </c>
      <c r="H51" s="2">
        <f>1+0+1+1</f>
        <v>3</v>
      </c>
      <c r="I51" s="2">
        <f>G51+H51</f>
        <v>5</v>
      </c>
      <c r="J51" s="117">
        <f>I51/SUM(I$50:I$54)*100</f>
        <v>41.66666666666667</v>
      </c>
      <c r="K51" s="38">
        <f>1+0+1</f>
        <v>2</v>
      </c>
      <c r="L51" s="2">
        <f>1+0+1+1</f>
        <v>3</v>
      </c>
      <c r="M51" s="2">
        <f>K51+L51</f>
        <v>5</v>
      </c>
      <c r="N51" s="117">
        <f>M51/SUM(M$50:M$54)*100</f>
        <v>41.66666666666667</v>
      </c>
      <c r="O51" s="154"/>
      <c r="P51" s="2">
        <f>1+0</f>
        <v>1</v>
      </c>
      <c r="Q51" s="2">
        <f>O51+P51</f>
        <v>1</v>
      </c>
      <c r="R51" s="117">
        <f>Q51/SUM(Q$50:Q$54)*100</f>
        <v>16.666666666666664</v>
      </c>
      <c r="S51" s="154"/>
      <c r="T51" s="2">
        <f>1+0</f>
        <v>1</v>
      </c>
      <c r="U51" s="2">
        <f>T51</f>
        <v>1</v>
      </c>
      <c r="V51" s="117">
        <f>U51/SUM(U$50:U$54)*100</f>
        <v>16.666666666666664</v>
      </c>
      <c r="W51" s="38">
        <f>C51+G51+K51+O51+S51</f>
        <v>6</v>
      </c>
      <c r="X51" s="2">
        <f>D51+H51+L51+P51+T51</f>
        <v>11</v>
      </c>
      <c r="Y51" s="2">
        <f>E51+I51+M51+Q51+U51</f>
        <v>17</v>
      </c>
      <c r="Z51" s="100">
        <f>Y51/SUM(Y$50:Y$54)*100</f>
        <v>35.41666666666667</v>
      </c>
      <c r="AA51" s="77"/>
      <c r="AB51" s="86"/>
      <c r="AC51" s="133"/>
      <c r="AG51" s="285"/>
    </row>
    <row r="52" spans="1:33" ht="16.5">
      <c r="A52" s="348"/>
      <c r="B52" s="21" t="s">
        <v>49</v>
      </c>
      <c r="C52" s="56">
        <f>1+0</f>
        <v>1</v>
      </c>
      <c r="D52" s="2">
        <f>1+0</f>
        <v>1</v>
      </c>
      <c r="E52" s="2">
        <f>C52+D52</f>
        <v>2</v>
      </c>
      <c r="F52" s="100">
        <f>E52/SUM(E$50:E$54)*100</f>
        <v>16.666666666666664</v>
      </c>
      <c r="G52" s="38">
        <f>1+0</f>
        <v>1</v>
      </c>
      <c r="H52" s="2">
        <f>1+0</f>
        <v>1</v>
      </c>
      <c r="I52" s="2">
        <f>G52+H52</f>
        <v>2</v>
      </c>
      <c r="J52" s="117">
        <f>I52/SUM(I$50:I$54)*100</f>
        <v>16.666666666666664</v>
      </c>
      <c r="K52" s="38">
        <f>1+0+1</f>
        <v>2</v>
      </c>
      <c r="L52" s="2">
        <f>1+0</f>
        <v>1</v>
      </c>
      <c r="M52" s="2">
        <f>K52+L52</f>
        <v>3</v>
      </c>
      <c r="N52" s="117">
        <f>M52/SUM(M$50:M$54)*100</f>
        <v>25</v>
      </c>
      <c r="O52" s="154"/>
      <c r="P52" s="2">
        <f>1+0+1+1</f>
        <v>3</v>
      </c>
      <c r="Q52" s="2">
        <f>O52+P52</f>
        <v>3</v>
      </c>
      <c r="R52" s="117">
        <f>Q52/SUM(Q$50:Q$54)*100</f>
        <v>50</v>
      </c>
      <c r="S52" s="154"/>
      <c r="T52" s="2">
        <f>1+0+1+1</f>
        <v>3</v>
      </c>
      <c r="U52" s="2">
        <f>T52</f>
        <v>3</v>
      </c>
      <c r="V52" s="117">
        <f>U52/SUM(U$50:U$54)*100</f>
        <v>50</v>
      </c>
      <c r="W52" s="38">
        <f>C52+G52+K52+O52+S52</f>
        <v>4</v>
      </c>
      <c r="X52" s="2">
        <f>D52+H52+L52+P52+T52</f>
        <v>9</v>
      </c>
      <c r="Y52" s="2">
        <f>E52+I52+M52+Q52+U52</f>
        <v>13</v>
      </c>
      <c r="Z52" s="100">
        <f>Y52/SUM(Y$50:Y$54)*100</f>
        <v>27.083333333333332</v>
      </c>
      <c r="AA52" s="77"/>
      <c r="AB52" s="86"/>
      <c r="AC52" s="133"/>
      <c r="AG52" s="285"/>
    </row>
    <row r="53" spans="1:33" ht="16.5">
      <c r="A53" s="348"/>
      <c r="B53" s="21" t="s">
        <v>50</v>
      </c>
      <c r="C53" s="56"/>
      <c r="D53" s="2"/>
      <c r="E53" s="2">
        <f>C53+D53</f>
        <v>0</v>
      </c>
      <c r="F53" s="100">
        <f>E53/SUM(E$50:E$54)*100</f>
        <v>0</v>
      </c>
      <c r="G53" s="38"/>
      <c r="H53" s="2"/>
      <c r="I53" s="2">
        <f>G53+H53</f>
        <v>0</v>
      </c>
      <c r="J53" s="117">
        <f>I53/SUM(I$50:I$54)*100</f>
        <v>0</v>
      </c>
      <c r="K53" s="38">
        <f>1+0</f>
        <v>1</v>
      </c>
      <c r="L53" s="2">
        <f>1+0</f>
        <v>1</v>
      </c>
      <c r="M53" s="2">
        <f>K53+L53</f>
        <v>2</v>
      </c>
      <c r="N53" s="117">
        <f>M53/SUM(M$50:M$54)*100</f>
        <v>16.666666666666664</v>
      </c>
      <c r="O53" s="154"/>
      <c r="P53" s="2"/>
      <c r="Q53" s="2">
        <f>O53+P53</f>
        <v>0</v>
      </c>
      <c r="R53" s="117">
        <f>Q53/SUM(Q$50:Q$54)*100</f>
        <v>0</v>
      </c>
      <c r="S53" s="154"/>
      <c r="T53" s="2"/>
      <c r="U53" s="2">
        <f>T53</f>
        <v>0</v>
      </c>
      <c r="V53" s="117">
        <f>U53/SUM(U$50:U$54)*100</f>
        <v>0</v>
      </c>
      <c r="W53" s="38">
        <f>C53+G53+K53+O53+S53</f>
        <v>1</v>
      </c>
      <c r="X53" s="2">
        <f>D53+H53+L53+P53+T53</f>
        <v>1</v>
      </c>
      <c r="Y53" s="2">
        <f>E53+I53+M53+Q53+U53</f>
        <v>2</v>
      </c>
      <c r="Z53" s="100">
        <f>Y53/SUM(Y$50:Y$54)*100</f>
        <v>4.166666666666666</v>
      </c>
      <c r="AA53" s="77"/>
      <c r="AB53" s="86"/>
      <c r="AC53" s="133"/>
      <c r="AG53" s="285"/>
    </row>
    <row r="54" spans="1:33" ht="16.5">
      <c r="A54" s="356"/>
      <c r="B54" s="31" t="s">
        <v>4</v>
      </c>
      <c r="C54" s="64">
        <f>1+0</f>
        <v>1</v>
      </c>
      <c r="D54" s="10">
        <f>1+0</f>
        <v>1</v>
      </c>
      <c r="E54" s="10">
        <f>C54+D54</f>
        <v>2</v>
      </c>
      <c r="F54" s="101">
        <f>E54/SUM(E$50:E$54)*100</f>
        <v>16.666666666666664</v>
      </c>
      <c r="G54" s="48">
        <f>1+0</f>
        <v>1</v>
      </c>
      <c r="H54" s="10">
        <f>1+0</f>
        <v>1</v>
      </c>
      <c r="I54" s="10">
        <f>G54+H54</f>
        <v>2</v>
      </c>
      <c r="J54" s="118">
        <f>I54/SUM(I$50:I$54)*100</f>
        <v>16.666666666666664</v>
      </c>
      <c r="K54" s="48"/>
      <c r="L54" s="10"/>
      <c r="M54" s="10">
        <f>K54+L54</f>
        <v>0</v>
      </c>
      <c r="N54" s="118">
        <f>M54/SUM(M$50:M$54)*100</f>
        <v>0</v>
      </c>
      <c r="O54" s="166"/>
      <c r="P54" s="10">
        <f>1+0</f>
        <v>1</v>
      </c>
      <c r="Q54" s="10">
        <f>O54+P54</f>
        <v>1</v>
      </c>
      <c r="R54" s="118">
        <f>Q54/SUM(Q$50:Q$54)*100</f>
        <v>16.666666666666664</v>
      </c>
      <c r="S54" s="166"/>
      <c r="T54" s="10">
        <f>1+0</f>
        <v>1</v>
      </c>
      <c r="U54" s="10">
        <f>T54</f>
        <v>1</v>
      </c>
      <c r="V54" s="118">
        <f>U54/SUM(U$50:U$54)*100</f>
        <v>16.666666666666664</v>
      </c>
      <c r="W54" s="48">
        <f>C54+G54+K54+O54+S54</f>
        <v>2</v>
      </c>
      <c r="X54" s="10">
        <f>D54+H54+L54+P54+T54</f>
        <v>4</v>
      </c>
      <c r="Y54" s="10">
        <f>E54+I54+M54+Q54+U54</f>
        <v>6</v>
      </c>
      <c r="Z54" s="101">
        <f>Y54/SUM(Y$50:Y$54)*100</f>
        <v>12.5</v>
      </c>
      <c r="AA54" s="77"/>
      <c r="AB54" s="86"/>
      <c r="AC54" s="133"/>
      <c r="AG54" s="285"/>
    </row>
    <row r="55" spans="1:33" ht="16.5">
      <c r="A55" s="353" t="s">
        <v>21</v>
      </c>
      <c r="B55" s="32" t="s">
        <v>5</v>
      </c>
      <c r="C55" s="65">
        <f>1+0+1+1+1+1+1+1+1+1+1+1+1+1+1+1+1+1+1+1+1+1</f>
        <v>21</v>
      </c>
      <c r="D55" s="16">
        <f>1+0+1+1+1+1+1+1+1+1+1+1+1+1+1+1+1+1+1+1</f>
        <v>19</v>
      </c>
      <c r="E55" s="16">
        <f>C55+D55</f>
        <v>40</v>
      </c>
      <c r="F55" s="103">
        <f>E55/SUM(E$55:E$59)*100</f>
        <v>68.96551724137932</v>
      </c>
      <c r="G55" s="49">
        <f>1+0+1+1+1+1+1+1+1+1+1+1+1+1+1+1+1+1+1+1+1+1+1</f>
        <v>22</v>
      </c>
      <c r="H55" s="16">
        <f>1+0+1+1+1+1+1+1+1+1+1+1+1+1+1+1+1+1+1</f>
        <v>18</v>
      </c>
      <c r="I55" s="16">
        <f>G55+H55</f>
        <v>40</v>
      </c>
      <c r="J55" s="103">
        <f>I55/SUM(I$55:I$59)*100</f>
        <v>68.96551724137932</v>
      </c>
      <c r="K55" s="49">
        <f>1+0+1+1+1+1+1+1+1+1+1+1+1+1+1+1+1+1+1+1+1</f>
        <v>20</v>
      </c>
      <c r="L55" s="16">
        <f>1+0+1+1+1+1+1+1+1+1+1+1+1+1+1+1+1+1+1</f>
        <v>18</v>
      </c>
      <c r="M55" s="16">
        <f>K55+L55</f>
        <v>38</v>
      </c>
      <c r="N55" s="103">
        <f>M55/SUM(M$55:M$59)*100</f>
        <v>65.51724137931035</v>
      </c>
      <c r="O55" s="161"/>
      <c r="P55" s="16">
        <f>1+0+1+1+1+1+1+1+1+1+1+1+1+1+1+1+1+1+1</f>
        <v>18</v>
      </c>
      <c r="Q55" s="16">
        <f>O55+P55</f>
        <v>18</v>
      </c>
      <c r="R55" s="103">
        <f>Q55/SUM(Q$55:Q$59)*100</f>
        <v>62.06896551724138</v>
      </c>
      <c r="S55" s="161"/>
      <c r="T55" s="16">
        <f>1+0+1+1+1+1+1+1+1+1+1+1+1+1+1+1+1+1+1+1</f>
        <v>19</v>
      </c>
      <c r="U55" s="16">
        <f>T55</f>
        <v>19</v>
      </c>
      <c r="V55" s="103">
        <f>U55/SUM(U$55:U$59)*100</f>
        <v>65.51724137931035</v>
      </c>
      <c r="W55" s="49">
        <f>C55+G55+K55+O55+S55</f>
        <v>63</v>
      </c>
      <c r="X55" s="16">
        <f>D55+H55+L55+P55+T55</f>
        <v>92</v>
      </c>
      <c r="Y55" s="16">
        <f>E55+I55+M55+Q55+U55</f>
        <v>155</v>
      </c>
      <c r="Z55" s="103">
        <f>Y55/SUM(Y$55:Y$59)*100</f>
        <v>66.8103448275862</v>
      </c>
      <c r="AA55" s="90">
        <f>SUM(Y55:Y59)</f>
        <v>232</v>
      </c>
      <c r="AB55" s="95">
        <f>SUM(Y55:Y56)</f>
        <v>224</v>
      </c>
      <c r="AC55" s="135">
        <f>AB55/AA55*100</f>
        <v>96.55172413793103</v>
      </c>
      <c r="AG55" s="285"/>
    </row>
    <row r="56" spans="1:33" ht="16.5">
      <c r="A56" s="331"/>
      <c r="B56" s="26" t="s">
        <v>47</v>
      </c>
      <c r="C56" s="59">
        <f>1+0+1+1+1+1+1+1+1</f>
        <v>8</v>
      </c>
      <c r="D56" s="4">
        <f>1+0+1+1+1+1+1+1+1+1</f>
        <v>9</v>
      </c>
      <c r="E56" s="4">
        <f>C56+D56</f>
        <v>17</v>
      </c>
      <c r="F56" s="104">
        <f>E56/SUM(E$55:E$59)*100</f>
        <v>29.310344827586203</v>
      </c>
      <c r="G56" s="43">
        <f>1+0+1+1+1+1+1+1</f>
        <v>7</v>
      </c>
      <c r="H56" s="4">
        <f>1+0+1+1+1+1+1+1+1+1+1</f>
        <v>10</v>
      </c>
      <c r="I56" s="4">
        <f>G56+H56</f>
        <v>17</v>
      </c>
      <c r="J56" s="104">
        <f>I56/SUM(I$55:I$59)*100</f>
        <v>29.310344827586203</v>
      </c>
      <c r="K56" s="43">
        <f>1+0+1+1+1+1+1+1</f>
        <v>7</v>
      </c>
      <c r="L56" s="4">
        <f>1+0+1+1+1+1+1+1+1+1</f>
        <v>9</v>
      </c>
      <c r="M56" s="4">
        <f>K56+L56</f>
        <v>16</v>
      </c>
      <c r="N56" s="104">
        <f>M56/SUM(M$55:M$59)*100</f>
        <v>27.586206896551722</v>
      </c>
      <c r="O56" s="162"/>
      <c r="P56" s="4">
        <f>1+0+1+1+1+1+1+1+1+1+1</f>
        <v>10</v>
      </c>
      <c r="Q56" s="4">
        <f>O56+P56</f>
        <v>10</v>
      </c>
      <c r="R56" s="104">
        <f>Q56/SUM(Q$55:Q$59)*100</f>
        <v>34.48275862068966</v>
      </c>
      <c r="S56" s="162"/>
      <c r="T56" s="4">
        <f>1+0+1+1+1+1+1+1+1+1</f>
        <v>9</v>
      </c>
      <c r="U56" s="4">
        <f>T56</f>
        <v>9</v>
      </c>
      <c r="V56" s="104">
        <f>U56/SUM(U$55:U$59)*100</f>
        <v>31.03448275862069</v>
      </c>
      <c r="W56" s="43">
        <f>C56+G56+K56+O56+S56</f>
        <v>22</v>
      </c>
      <c r="X56" s="4">
        <f>D56+H56+L56+P56+T56</f>
        <v>47</v>
      </c>
      <c r="Y56" s="4">
        <f>E56+I56+M56+Q56+U56</f>
        <v>69</v>
      </c>
      <c r="Z56" s="104">
        <f>Y56/SUM(Y$55:Y$59)*100</f>
        <v>29.74137931034483</v>
      </c>
      <c r="AA56" s="72"/>
      <c r="AB56" s="81"/>
      <c r="AC56" s="136"/>
      <c r="AG56" s="285"/>
    </row>
    <row r="57" spans="1:33" ht="16.5">
      <c r="A57" s="331"/>
      <c r="B57" s="26" t="s">
        <v>49</v>
      </c>
      <c r="C57" s="59"/>
      <c r="D57" s="4">
        <f>1+0</f>
        <v>1</v>
      </c>
      <c r="E57" s="4">
        <f>C57+D57</f>
        <v>1</v>
      </c>
      <c r="F57" s="104">
        <f>E57/SUM(E$55:E$59)*100</f>
        <v>1.7241379310344827</v>
      </c>
      <c r="G57" s="43"/>
      <c r="H57" s="4">
        <f>1+0</f>
        <v>1</v>
      </c>
      <c r="I57" s="4">
        <f>G57+H57</f>
        <v>1</v>
      </c>
      <c r="J57" s="104">
        <f>I57/SUM(I$55:I$59)*100</f>
        <v>1.7241379310344827</v>
      </c>
      <c r="K57" s="43">
        <f>1+0+1</f>
        <v>2</v>
      </c>
      <c r="L57" s="4">
        <f>1+0+1</f>
        <v>2</v>
      </c>
      <c r="M57" s="4">
        <f>K57+L57</f>
        <v>4</v>
      </c>
      <c r="N57" s="104">
        <f>M57/SUM(M$55:M$59)*100</f>
        <v>6.896551724137931</v>
      </c>
      <c r="O57" s="162"/>
      <c r="P57" s="4">
        <f>1+0</f>
        <v>1</v>
      </c>
      <c r="Q57" s="4">
        <f>O57+P57</f>
        <v>1</v>
      </c>
      <c r="R57" s="104">
        <f>Q57/SUM(Q$55:Q$59)*100</f>
        <v>3.4482758620689653</v>
      </c>
      <c r="S57" s="162"/>
      <c r="T57" s="4">
        <f>1+0</f>
        <v>1</v>
      </c>
      <c r="U57" s="4">
        <f>T57</f>
        <v>1</v>
      </c>
      <c r="V57" s="104">
        <f>U57/SUM(U$55:U$59)*100</f>
        <v>3.4482758620689653</v>
      </c>
      <c r="W57" s="43">
        <f>C57+G57+K57+O57+S57</f>
        <v>2</v>
      </c>
      <c r="X57" s="4">
        <f>D57+H57+L57+P57+T57</f>
        <v>6</v>
      </c>
      <c r="Y57" s="4">
        <f>E57+I57+M57+Q57+U57</f>
        <v>8</v>
      </c>
      <c r="Z57" s="104">
        <f>Y57/SUM(Y$55:Y$59)*100</f>
        <v>3.4482758620689653</v>
      </c>
      <c r="AA57" s="72"/>
      <c r="AB57" s="81"/>
      <c r="AC57" s="136"/>
      <c r="AG57" s="285"/>
    </row>
    <row r="58" spans="1:33" ht="16.5">
      <c r="A58" s="331"/>
      <c r="B58" s="26" t="s">
        <v>50</v>
      </c>
      <c r="C58" s="59"/>
      <c r="D58" s="4"/>
      <c r="E58" s="4">
        <f>C58+D58</f>
        <v>0</v>
      </c>
      <c r="F58" s="104">
        <f>E58/SUM(E$55:E$59)*100</f>
        <v>0</v>
      </c>
      <c r="G58" s="43"/>
      <c r="H58" s="4"/>
      <c r="I58" s="4">
        <f>G58+H58</f>
        <v>0</v>
      </c>
      <c r="J58" s="104">
        <f>I58/SUM(I$55:I$59)*100</f>
        <v>0</v>
      </c>
      <c r="K58" s="43"/>
      <c r="L58" s="4"/>
      <c r="M58" s="4">
        <f>K58+L58</f>
        <v>0</v>
      </c>
      <c r="N58" s="104">
        <f>M58/SUM(M$55:M$59)*100</f>
        <v>0</v>
      </c>
      <c r="O58" s="162"/>
      <c r="P58" s="4"/>
      <c r="Q58" s="4">
        <f>O58+P58</f>
        <v>0</v>
      </c>
      <c r="R58" s="104">
        <f>Q58/SUM(Q$55:Q$59)*100</f>
        <v>0</v>
      </c>
      <c r="S58" s="162"/>
      <c r="T58" s="4"/>
      <c r="U58" s="4">
        <f>T58</f>
        <v>0</v>
      </c>
      <c r="V58" s="104">
        <f>U58/SUM(U$55:U$59)*100</f>
        <v>0</v>
      </c>
      <c r="W58" s="43">
        <f>C58+G58+K58+O58+S58</f>
        <v>0</v>
      </c>
      <c r="X58" s="4">
        <f>D58+H58+L58+P58+T58</f>
        <v>0</v>
      </c>
      <c r="Y58" s="4">
        <f>E58+I58+M58+Q58+U58</f>
        <v>0</v>
      </c>
      <c r="Z58" s="104">
        <f>Y58/SUM(Y$55:Y$59)*100</f>
        <v>0</v>
      </c>
      <c r="AA58" s="72"/>
      <c r="AB58" s="81"/>
      <c r="AC58" s="136"/>
      <c r="AG58" s="285"/>
    </row>
    <row r="59" spans="1:33" ht="16.5">
      <c r="A59" s="354"/>
      <c r="B59" s="33" t="s">
        <v>4</v>
      </c>
      <c r="C59" s="66"/>
      <c r="D59" s="17"/>
      <c r="E59" s="17">
        <f>C59+D59</f>
        <v>0</v>
      </c>
      <c r="F59" s="105">
        <f>E59/SUM(E$55:E$59)*100</f>
        <v>0</v>
      </c>
      <c r="G59" s="50"/>
      <c r="H59" s="17"/>
      <c r="I59" s="17">
        <f>G59+H59</f>
        <v>0</v>
      </c>
      <c r="J59" s="105">
        <f>I59/SUM(I$55:I$59)*100</f>
        <v>0</v>
      </c>
      <c r="K59" s="50"/>
      <c r="L59" s="17"/>
      <c r="M59" s="17">
        <f>K59+L59</f>
        <v>0</v>
      </c>
      <c r="N59" s="105">
        <f>M59/SUM(M$55:M$59)*100</f>
        <v>0</v>
      </c>
      <c r="O59" s="163"/>
      <c r="P59" s="17"/>
      <c r="Q59" s="17">
        <f>O59+P59</f>
        <v>0</v>
      </c>
      <c r="R59" s="105">
        <f>Q59/SUM(Q$55:Q$59)*100</f>
        <v>0</v>
      </c>
      <c r="S59" s="163"/>
      <c r="T59" s="17"/>
      <c r="U59" s="17">
        <f>T59</f>
        <v>0</v>
      </c>
      <c r="V59" s="105">
        <f>U59/SUM(U$55:U$59)*100</f>
        <v>0</v>
      </c>
      <c r="W59" s="50">
        <f>C59+G59+K59+O59+S59</f>
        <v>0</v>
      </c>
      <c r="X59" s="17">
        <f>D59+H59+L59+P59+T59</f>
        <v>0</v>
      </c>
      <c r="Y59" s="17">
        <f>E59+I59+M59+Q59+U59</f>
        <v>0</v>
      </c>
      <c r="Z59" s="105">
        <f>Y59/SUM(Y$55:Y$59)*100</f>
        <v>0</v>
      </c>
      <c r="AA59" s="73"/>
      <c r="AB59" s="82"/>
      <c r="AC59" s="137"/>
      <c r="AG59" s="285"/>
    </row>
    <row r="60" spans="1:33" ht="16.5">
      <c r="A60" s="342" t="s">
        <v>10</v>
      </c>
      <c r="B60" s="145" t="s">
        <v>5</v>
      </c>
      <c r="C60" s="69">
        <f>1+0+1+1+1+1+1+1+1+1+1+1+1+1+1+1</f>
        <v>15</v>
      </c>
      <c r="D60" s="18">
        <f>1+0+1+1+1+1+1+1+1+1+1+1+1+1</f>
        <v>13</v>
      </c>
      <c r="E60" s="18">
        <f>C60+D60</f>
        <v>28</v>
      </c>
      <c r="F60" s="109">
        <f>E60/SUM(E$60:E$64)*100</f>
        <v>77.77777777777779</v>
      </c>
      <c r="G60" s="53">
        <f>1+0+1+1+1+1+1+1+1+1+1+1+1+1+1</f>
        <v>14</v>
      </c>
      <c r="H60" s="18">
        <f>1+0+1+1+1+1+1+1+1+1+1+1+1+1</f>
        <v>13</v>
      </c>
      <c r="I60" s="18">
        <f>G60+H60</f>
        <v>27</v>
      </c>
      <c r="J60" s="109">
        <f>I60/SUM(I$60:I$64)*100</f>
        <v>75</v>
      </c>
      <c r="K60" s="53">
        <f>1+0+1+1+1+1+1+1+1+1+1+1+1+1+1</f>
        <v>14</v>
      </c>
      <c r="L60" s="18">
        <f>1+0+1+1+1+1+1+1+1+1+1+1+1+1</f>
        <v>13</v>
      </c>
      <c r="M60" s="18">
        <f>K60+L60</f>
        <v>27</v>
      </c>
      <c r="N60" s="109">
        <f>M60/SUM(M$60:M$64)*100</f>
        <v>75</v>
      </c>
      <c r="O60" s="158"/>
      <c r="P60" s="18">
        <f>1+0+1+1+1+1+1+1+1+1+1+1+1</f>
        <v>12</v>
      </c>
      <c r="Q60" s="18">
        <f>O60+P60</f>
        <v>12</v>
      </c>
      <c r="R60" s="109">
        <f>Q60/SUM(Q$60:Q$64)*100</f>
        <v>66.66666666666666</v>
      </c>
      <c r="S60" s="158"/>
      <c r="T60" s="18">
        <f>1+0+1+1+1+1+1+1+1+1+1+1</f>
        <v>11</v>
      </c>
      <c r="U60" s="18">
        <f>T60</f>
        <v>11</v>
      </c>
      <c r="V60" s="109">
        <f>U60/SUM(U$60:U$64)*100</f>
        <v>61.111111111111114</v>
      </c>
      <c r="W60" s="53">
        <f>C60+G60+K60+O60+S60</f>
        <v>43</v>
      </c>
      <c r="X60" s="18">
        <f>D60+H60+L60+P60+T60</f>
        <v>62</v>
      </c>
      <c r="Y60" s="18">
        <f>E60+I60+M60+Q60+U60</f>
        <v>105</v>
      </c>
      <c r="Z60" s="109">
        <f>Y60/SUM(Y$60:Y$64)*100</f>
        <v>72.91666666666666</v>
      </c>
      <c r="AA60" s="92">
        <f>SUM(Y60:Y64)</f>
        <v>144</v>
      </c>
      <c r="AB60" s="96">
        <f>SUM(Y60:Y61)</f>
        <v>136</v>
      </c>
      <c r="AC60" s="139">
        <f>AB60/AA60*100</f>
        <v>94.44444444444444</v>
      </c>
      <c r="AG60" s="285"/>
    </row>
    <row r="61" spans="1:33" ht="16.5">
      <c r="A61" s="343"/>
      <c r="B61" s="29" t="s">
        <v>47</v>
      </c>
      <c r="C61" s="62">
        <f>1+0+1+1</f>
        <v>3</v>
      </c>
      <c r="D61" s="6">
        <f>1+0+1+1+1+1</f>
        <v>5</v>
      </c>
      <c r="E61" s="6">
        <f>C61+D61</f>
        <v>8</v>
      </c>
      <c r="F61" s="110">
        <f>E61/SUM(E$60:E$64)*100</f>
        <v>22.22222222222222</v>
      </c>
      <c r="G61" s="46">
        <f>1+0+1+1+1</f>
        <v>4</v>
      </c>
      <c r="H61" s="6">
        <f>1+0+1+1+1+1</f>
        <v>5</v>
      </c>
      <c r="I61" s="6">
        <f>G61+H61</f>
        <v>9</v>
      </c>
      <c r="J61" s="110">
        <f>I61/SUM(I$60:I$64)*100</f>
        <v>25</v>
      </c>
      <c r="K61" s="46">
        <f>1+0+1+1</f>
        <v>3</v>
      </c>
      <c r="L61" s="6">
        <f>1+0+1+1+1</f>
        <v>4</v>
      </c>
      <c r="M61" s="6">
        <f>K61+L61</f>
        <v>7</v>
      </c>
      <c r="N61" s="110">
        <f>M61/SUM(M$60:M$64)*100</f>
        <v>19.444444444444446</v>
      </c>
      <c r="O61" s="159"/>
      <c r="P61" s="6">
        <f>1+0+1+1+1</f>
        <v>4</v>
      </c>
      <c r="Q61" s="6">
        <f>O61+P61</f>
        <v>4</v>
      </c>
      <c r="R61" s="110">
        <f>Q61/SUM(Q$60:Q$64)*100</f>
        <v>22.22222222222222</v>
      </c>
      <c r="S61" s="159"/>
      <c r="T61" s="6">
        <f>1+0+1+1</f>
        <v>3</v>
      </c>
      <c r="U61" s="6">
        <f>T61</f>
        <v>3</v>
      </c>
      <c r="V61" s="110">
        <f>U61/SUM(U$60:U$64)*100</f>
        <v>16.666666666666664</v>
      </c>
      <c r="W61" s="46">
        <f>C61+G61+K61+O61+S61</f>
        <v>10</v>
      </c>
      <c r="X61" s="6">
        <f>D61+H61+L61+P61+T61</f>
        <v>21</v>
      </c>
      <c r="Y61" s="6">
        <f>E61+I61+M61+Q61+U61</f>
        <v>31</v>
      </c>
      <c r="Z61" s="110">
        <f>Y61/SUM(Y$60:Y$64)*100</f>
        <v>21.52777777777778</v>
      </c>
      <c r="AA61" s="75"/>
      <c r="AB61" s="84"/>
      <c r="AC61" s="140"/>
      <c r="AG61" s="285"/>
    </row>
    <row r="62" spans="1:33" ht="16.5">
      <c r="A62" s="343"/>
      <c r="B62" s="29" t="s">
        <v>49</v>
      </c>
      <c r="C62" s="62"/>
      <c r="D62" s="6"/>
      <c r="E62" s="6">
        <f>C62+D62</f>
        <v>0</v>
      </c>
      <c r="F62" s="110">
        <f>E62/SUM(E$60:E$64)*100</f>
        <v>0</v>
      </c>
      <c r="G62" s="46"/>
      <c r="H62" s="6"/>
      <c r="I62" s="6">
        <f>G62+H62</f>
        <v>0</v>
      </c>
      <c r="J62" s="110">
        <f>I62/SUM(I$60:I$64)*100</f>
        <v>0</v>
      </c>
      <c r="K62" s="46">
        <f>1+0</f>
        <v>1</v>
      </c>
      <c r="L62" s="6">
        <f>1+0</f>
        <v>1</v>
      </c>
      <c r="M62" s="6">
        <f>K62+L62</f>
        <v>2</v>
      </c>
      <c r="N62" s="110">
        <f>M62/SUM(M$60:M$64)*100</f>
        <v>5.555555555555555</v>
      </c>
      <c r="O62" s="159"/>
      <c r="P62" s="6">
        <f>1+0+1</f>
        <v>2</v>
      </c>
      <c r="Q62" s="6">
        <f>O62+P62</f>
        <v>2</v>
      </c>
      <c r="R62" s="110">
        <f>Q62/SUM(Q$60:Q$64)*100</f>
        <v>11.11111111111111</v>
      </c>
      <c r="S62" s="159"/>
      <c r="T62" s="6">
        <f>1+0+1+1</f>
        <v>3</v>
      </c>
      <c r="U62" s="6">
        <f>T62</f>
        <v>3</v>
      </c>
      <c r="V62" s="110">
        <f>U62/SUM(U$60:U$64)*100</f>
        <v>16.666666666666664</v>
      </c>
      <c r="W62" s="46">
        <f>C62+G62+K62+O62+S62</f>
        <v>1</v>
      </c>
      <c r="X62" s="6">
        <f>D62+H62+L62+P62+T62</f>
        <v>6</v>
      </c>
      <c r="Y62" s="6">
        <f>E62+I62+M62+Q62+U62</f>
        <v>7</v>
      </c>
      <c r="Z62" s="110">
        <f>Y62/SUM(Y$60:Y$64)*100</f>
        <v>4.861111111111112</v>
      </c>
      <c r="AA62" s="75"/>
      <c r="AB62" s="84"/>
      <c r="AC62" s="140"/>
      <c r="AG62" s="285"/>
    </row>
    <row r="63" spans="1:33" ht="16.5">
      <c r="A63" s="343"/>
      <c r="B63" s="29" t="s">
        <v>50</v>
      </c>
      <c r="C63" s="62"/>
      <c r="D63" s="6"/>
      <c r="E63" s="6">
        <f>C63+D63</f>
        <v>0</v>
      </c>
      <c r="F63" s="110">
        <f>E63/SUM(E$60:E$64)*100</f>
        <v>0</v>
      </c>
      <c r="G63" s="46"/>
      <c r="H63" s="6"/>
      <c r="I63" s="6">
        <f>G63+H63</f>
        <v>0</v>
      </c>
      <c r="J63" s="110">
        <f>I63/SUM(I$60:I$64)*100</f>
        <v>0</v>
      </c>
      <c r="K63" s="46"/>
      <c r="L63" s="6"/>
      <c r="M63" s="6">
        <f>K63+L63</f>
        <v>0</v>
      </c>
      <c r="N63" s="110">
        <f>M63/SUM(M$60:M$64)*100</f>
        <v>0</v>
      </c>
      <c r="O63" s="159"/>
      <c r="P63" s="6"/>
      <c r="Q63" s="6">
        <f>O63+P63</f>
        <v>0</v>
      </c>
      <c r="R63" s="110">
        <f>Q63/SUM(Q$60:Q$64)*100</f>
        <v>0</v>
      </c>
      <c r="S63" s="159"/>
      <c r="T63" s="6">
        <f>1+0</f>
        <v>1</v>
      </c>
      <c r="U63" s="6">
        <f>T63</f>
        <v>1</v>
      </c>
      <c r="V63" s="110">
        <f>U63/SUM(U$60:U$64)*100</f>
        <v>5.555555555555555</v>
      </c>
      <c r="W63" s="46">
        <f>C63+G63+K63+O63+S63</f>
        <v>0</v>
      </c>
      <c r="X63" s="6">
        <f>D63+H63+L63+P63+T63</f>
        <v>1</v>
      </c>
      <c r="Y63" s="6">
        <f>E63+I63+M63+Q63+U63</f>
        <v>1</v>
      </c>
      <c r="Z63" s="110">
        <f>Y63/SUM(Y$60:Y$64)*100</f>
        <v>0.6944444444444444</v>
      </c>
      <c r="AA63" s="75"/>
      <c r="AB63" s="84"/>
      <c r="AC63" s="140"/>
      <c r="AG63" s="285"/>
    </row>
    <row r="64" spans="1:33" ht="16.5">
      <c r="A64" s="344"/>
      <c r="B64" s="36" t="s">
        <v>4</v>
      </c>
      <c r="C64" s="70"/>
      <c r="D64" s="19"/>
      <c r="E64" s="19">
        <f>C64+D64</f>
        <v>0</v>
      </c>
      <c r="F64" s="111">
        <f>E64/SUM(E$60:E$64)*100</f>
        <v>0</v>
      </c>
      <c r="G64" s="54"/>
      <c r="H64" s="19"/>
      <c r="I64" s="19">
        <f>G64+H64</f>
        <v>0</v>
      </c>
      <c r="J64" s="111">
        <f>I64/SUM(I$60:I$64)*100</f>
        <v>0</v>
      </c>
      <c r="K64" s="54"/>
      <c r="L64" s="19"/>
      <c r="M64" s="19">
        <f>K64+L64</f>
        <v>0</v>
      </c>
      <c r="N64" s="111">
        <f>M64/SUM(M$60:M$64)*100</f>
        <v>0</v>
      </c>
      <c r="O64" s="160"/>
      <c r="P64" s="19"/>
      <c r="Q64" s="19">
        <f>O64+P64</f>
        <v>0</v>
      </c>
      <c r="R64" s="111">
        <f>Q64/SUM(Q$60:Q$64)*100</f>
        <v>0</v>
      </c>
      <c r="S64" s="160"/>
      <c r="T64" s="19"/>
      <c r="U64" s="19">
        <f>T64</f>
        <v>0</v>
      </c>
      <c r="V64" s="111">
        <f>U64/SUM(U$60:U$64)*100</f>
        <v>0</v>
      </c>
      <c r="W64" s="54">
        <f>C64+G64+K64+O64+S64</f>
        <v>0</v>
      </c>
      <c r="X64" s="19">
        <f>D64+H64+L64+P64+T64</f>
        <v>0</v>
      </c>
      <c r="Y64" s="19">
        <f>E64+I64+M64+Q64+U64</f>
        <v>0</v>
      </c>
      <c r="Z64" s="111">
        <f>Y64/SUM(Y$60:Y$64)*100</f>
        <v>0</v>
      </c>
      <c r="AA64" s="76"/>
      <c r="AB64" s="85"/>
      <c r="AC64" s="141"/>
      <c r="AG64" s="285"/>
    </row>
    <row r="65" spans="1:33" ht="16.5">
      <c r="A65" s="347" t="s">
        <v>20</v>
      </c>
      <c r="B65" s="20" t="s">
        <v>5</v>
      </c>
      <c r="C65" s="55">
        <f>1+0+1+1+1+1+1+1+1+1+1+1+1+1+1+1+1+1+1+1+1+1+1+1+1+1+1+1+1+1+1+1+1+1+1+1+1+1+1+1</f>
        <v>39</v>
      </c>
      <c r="D65" s="7">
        <f>1+0+1+1+1+1+1+1+1+1+1+1+1+1+1+1+1+1+1+1+1+1+1+1+1+1+1+1+1+1+1+1+1+1+1</f>
        <v>34</v>
      </c>
      <c r="E65" s="7">
        <f>C65+D65</f>
        <v>73</v>
      </c>
      <c r="F65" s="112">
        <f>E65/SUM(E$65:E$69)*100</f>
        <v>61.86440677966102</v>
      </c>
      <c r="G65" s="37">
        <f>1+0+1+1+1+1+1+1+1+1+1+1+1+1+1+1+1+1+1+1+1+1+1+1+1+1+1+1+1+1+1+1+1+1+1+1+1+1+1+1+1+1+1+1</f>
        <v>43</v>
      </c>
      <c r="H65" s="7">
        <f>1+0+1+1+1+1+1+1+1+1+1+1+1+1+1+1+1+1+1+1+1+1+1+1+1+1+1+1+1+1+1+1+1+1+1+1+1+1+1+1</f>
        <v>39</v>
      </c>
      <c r="I65" s="7">
        <f>G65+H65</f>
        <v>82</v>
      </c>
      <c r="J65" s="112">
        <f>I65/SUM(I$65:I$69)*100</f>
        <v>69.49152542372882</v>
      </c>
      <c r="K65" s="37">
        <f>1+0+1+1+1+1+1+1+1+1+1+1+1+1+1+1+1+1+1+1+1+1+1+1+1+1+1+1+1+1+1+1+1+1+1+1+1+1+1+1</f>
        <v>39</v>
      </c>
      <c r="L65" s="7">
        <f>1+0+1+1+1+1+1+1+1+1+1+1+1+1+1+1+1+1+1+1+1+1+1+1+1+1+1+1+1+1+1+1+1+1+1+1+1</f>
        <v>36</v>
      </c>
      <c r="M65" s="7">
        <f>K65+L65</f>
        <v>75</v>
      </c>
      <c r="N65" s="112">
        <f>M65/SUM(M$65:M$69)*100</f>
        <v>63.559322033898304</v>
      </c>
      <c r="O65" s="153"/>
      <c r="P65" s="7">
        <f>1+0+1+1+1+1+1+1+1+1+1+1+1+1+1+1+1+1+1+1+1+1+1+1+1+1+1+1+1+1+1+1+1+1+1+1+1</f>
        <v>36</v>
      </c>
      <c r="Q65" s="7">
        <f>O65+P65</f>
        <v>36</v>
      </c>
      <c r="R65" s="112">
        <f>Q65/SUM(Q$65:Q$69)*100</f>
        <v>61.016949152542374</v>
      </c>
      <c r="S65" s="153"/>
      <c r="T65" s="7">
        <f>1+0+1+1+1+1+1+1+1+1+1+1+1+1+1+1+1+1+1+1+1+1+1+1+1+1+1+1+1+1+1+1+1+1+1+1+1+1+1</f>
        <v>38</v>
      </c>
      <c r="U65" s="7">
        <f>T65</f>
        <v>38</v>
      </c>
      <c r="V65" s="112">
        <f>U65/SUM(U$65:U$69)*100</f>
        <v>64.40677966101694</v>
      </c>
      <c r="W65" s="37">
        <f>C65+G65+K65+O65+S65</f>
        <v>121</v>
      </c>
      <c r="X65" s="7">
        <f>D65+H65+L65+P65+T65</f>
        <v>183</v>
      </c>
      <c r="Y65" s="7">
        <f>E65+I65+M65+Q65+U65</f>
        <v>304</v>
      </c>
      <c r="Z65" s="112">
        <f>Y65/SUM(Y$65:Y$69)*100</f>
        <v>64.40677966101694</v>
      </c>
      <c r="AA65" s="93">
        <f>SUM(Y65:Y69)</f>
        <v>472</v>
      </c>
      <c r="AB65" s="97">
        <f>SUM(Y65:Y66)</f>
        <v>443</v>
      </c>
      <c r="AC65" s="142">
        <f>AB65/AA65*100</f>
        <v>93.85593220338984</v>
      </c>
      <c r="AG65" s="285"/>
    </row>
    <row r="66" spans="1:33" ht="16.5">
      <c r="A66" s="348"/>
      <c r="B66" s="21" t="s">
        <v>47</v>
      </c>
      <c r="C66" s="56">
        <f>1+0+1+1+1+1+1+1+1+1+1+1+1+1+1+1</f>
        <v>15</v>
      </c>
      <c r="D66" s="2">
        <f>1+0+1+1+1+1+1+1+1+1+1+1+1+1+1+1+1+1+1+1+1</f>
        <v>20</v>
      </c>
      <c r="E66" s="2">
        <f>C66+D66</f>
        <v>35</v>
      </c>
      <c r="F66" s="100">
        <f>E66/SUM(E$65:E$69)*100</f>
        <v>29.66101694915254</v>
      </c>
      <c r="G66" s="38">
        <f>1+0+1+1+1+1+1+1+1+1+1+1+1</f>
        <v>12</v>
      </c>
      <c r="H66" s="2">
        <f>1+0+1+1+1+1+1+1+1+1+1+1+1+1+1+1+1</f>
        <v>16</v>
      </c>
      <c r="I66" s="2">
        <f>G66+H66</f>
        <v>28</v>
      </c>
      <c r="J66" s="117">
        <f>I66/SUM(I$65:I$69)*100</f>
        <v>23.728813559322035</v>
      </c>
      <c r="K66" s="38">
        <f>1+0+1+1+1+1+1+1+1+1+1+1+1+1+1+1+1+1+1</f>
        <v>18</v>
      </c>
      <c r="L66" s="2">
        <f>1+0+1+1+1+1+1+1+1+1+1+1+1+1+1+1+1+1+1+1</f>
        <v>19</v>
      </c>
      <c r="M66" s="2">
        <f>K66+L66</f>
        <v>37</v>
      </c>
      <c r="N66" s="117">
        <f>M66/SUM(M$65:M$69)*100</f>
        <v>31.35593220338983</v>
      </c>
      <c r="O66" s="154"/>
      <c r="P66" s="2">
        <f>1+0+1+1+1+1+1+1+1+1+1+1+1+1+1+1+1+1+1+1+1</f>
        <v>20</v>
      </c>
      <c r="Q66" s="2">
        <f>O66+P66</f>
        <v>20</v>
      </c>
      <c r="R66" s="117">
        <f>Q66/SUM(Q$65:Q$69)*100</f>
        <v>33.89830508474576</v>
      </c>
      <c r="S66" s="154"/>
      <c r="T66" s="2">
        <f>1+0+1+1+1+1+1+1+1+1+1+1+1+1+1+1+1+1+1+1</f>
        <v>19</v>
      </c>
      <c r="U66" s="2">
        <f>T66</f>
        <v>19</v>
      </c>
      <c r="V66" s="117">
        <f>U66/SUM(U$65:U$69)*100</f>
        <v>32.20338983050847</v>
      </c>
      <c r="W66" s="38">
        <f>C66+G66+K66+O66+S66</f>
        <v>45</v>
      </c>
      <c r="X66" s="2">
        <f>D66+H66+L66+P66+T66</f>
        <v>94</v>
      </c>
      <c r="Y66" s="2">
        <f>E66+I66+M66+Q66+U66</f>
        <v>139</v>
      </c>
      <c r="Z66" s="100">
        <f>Y66/SUM(Y$65:Y$69)*100</f>
        <v>29.44915254237288</v>
      </c>
      <c r="AA66" s="77"/>
      <c r="AB66" s="86"/>
      <c r="AC66" s="133"/>
      <c r="AG66" s="285"/>
    </row>
    <row r="67" spans="1:33" ht="16.5">
      <c r="A67" s="348"/>
      <c r="B67" s="21" t="s">
        <v>49</v>
      </c>
      <c r="C67" s="56">
        <f>1+0+1+1+1+1</f>
        <v>5</v>
      </c>
      <c r="D67" s="2">
        <f>1+0+1+1+1+1</f>
        <v>5</v>
      </c>
      <c r="E67" s="2">
        <f>C67+D67</f>
        <v>10</v>
      </c>
      <c r="F67" s="100">
        <f>E67/SUM(E$65:E$69)*100</f>
        <v>8.47457627118644</v>
      </c>
      <c r="G67" s="38">
        <f>1+0+1+1+1</f>
        <v>4</v>
      </c>
      <c r="H67" s="2">
        <f>1+0+1+1+1</f>
        <v>4</v>
      </c>
      <c r="I67" s="2">
        <f>G67+H67</f>
        <v>8</v>
      </c>
      <c r="J67" s="117">
        <f>I67/SUM(I$65:I$69)*100</f>
        <v>6.779661016949152</v>
      </c>
      <c r="K67" s="38">
        <f>1+0+1</f>
        <v>2</v>
      </c>
      <c r="L67" s="2">
        <f>1+0+1+1+1</f>
        <v>4</v>
      </c>
      <c r="M67" s="2">
        <f>K67+L67</f>
        <v>6</v>
      </c>
      <c r="N67" s="117">
        <f>M67/SUM(M$65:M$69)*100</f>
        <v>5.084745762711865</v>
      </c>
      <c r="O67" s="154"/>
      <c r="P67" s="2">
        <f>1+0+1</f>
        <v>2</v>
      </c>
      <c r="Q67" s="2">
        <f>O67+P67</f>
        <v>2</v>
      </c>
      <c r="R67" s="117">
        <f>Q67/SUM(Q$65:Q$69)*100</f>
        <v>3.389830508474576</v>
      </c>
      <c r="S67" s="154"/>
      <c r="T67" s="2">
        <f>1+0</f>
        <v>1</v>
      </c>
      <c r="U67" s="2">
        <f>T67</f>
        <v>1</v>
      </c>
      <c r="V67" s="117">
        <f>U67/SUM(U$65:U$69)*100</f>
        <v>1.694915254237288</v>
      </c>
      <c r="W67" s="38">
        <f>C67+G67+K67+O67+S67</f>
        <v>11</v>
      </c>
      <c r="X67" s="2">
        <f>D67+H67+L67+P67+T67</f>
        <v>16</v>
      </c>
      <c r="Y67" s="2">
        <f>E67+I67+M67+Q67+U67</f>
        <v>27</v>
      </c>
      <c r="Z67" s="100">
        <f>Y67/SUM(Y$65:Y$69)*100</f>
        <v>5.720338983050848</v>
      </c>
      <c r="AA67" s="77"/>
      <c r="AB67" s="86"/>
      <c r="AC67" s="133"/>
      <c r="AG67" s="285"/>
    </row>
    <row r="68" spans="1:33" ht="16.5">
      <c r="A68" s="348"/>
      <c r="B68" s="21" t="s">
        <v>50</v>
      </c>
      <c r="C68" s="56"/>
      <c r="D68" s="2"/>
      <c r="E68" s="2">
        <f>C68+D68</f>
        <v>0</v>
      </c>
      <c r="F68" s="100">
        <f>E68/SUM(E$65:E$69)*100</f>
        <v>0</v>
      </c>
      <c r="G68" s="38"/>
      <c r="H68" s="2"/>
      <c r="I68" s="2">
        <f>G68+H68</f>
        <v>0</v>
      </c>
      <c r="J68" s="117">
        <f>I68/SUM(I$65:I$69)*100</f>
        <v>0</v>
      </c>
      <c r="K68" s="38"/>
      <c r="L68" s="2"/>
      <c r="M68" s="2">
        <f>K68+L68</f>
        <v>0</v>
      </c>
      <c r="N68" s="117">
        <f>M68/SUM(M$65:M$69)*100</f>
        <v>0</v>
      </c>
      <c r="O68" s="154"/>
      <c r="P68" s="2">
        <f>1+0</f>
        <v>1</v>
      </c>
      <c r="Q68" s="2">
        <f>O68+P68</f>
        <v>1</v>
      </c>
      <c r="R68" s="117">
        <f>Q68/SUM(Q$65:Q$69)*100</f>
        <v>1.694915254237288</v>
      </c>
      <c r="S68" s="154"/>
      <c r="T68" s="2">
        <f>1+0</f>
        <v>1</v>
      </c>
      <c r="U68" s="2">
        <f>T68</f>
        <v>1</v>
      </c>
      <c r="V68" s="117">
        <f>U68/SUM(U$65:U$69)*100</f>
        <v>1.694915254237288</v>
      </c>
      <c r="W68" s="38">
        <f>C68+G68+K68+O68+S68</f>
        <v>0</v>
      </c>
      <c r="X68" s="2">
        <f>D68+H68+L68+P68+T68</f>
        <v>2</v>
      </c>
      <c r="Y68" s="2">
        <f>E68+I68+M68+Q68+U68</f>
        <v>2</v>
      </c>
      <c r="Z68" s="100">
        <f>Y68/SUM(Y$65:Y$69)*100</f>
        <v>0.423728813559322</v>
      </c>
      <c r="AA68" s="77"/>
      <c r="AB68" s="86"/>
      <c r="AC68" s="133"/>
      <c r="AG68" s="285"/>
    </row>
    <row r="69" spans="1:33" ht="16.75">
      <c r="A69" s="364"/>
      <c r="B69" s="295" t="s">
        <v>4</v>
      </c>
      <c r="C69" s="296"/>
      <c r="D69" s="297"/>
      <c r="E69" s="297">
        <f>C69+D69</f>
        <v>0</v>
      </c>
      <c r="F69" s="314">
        <f>E69/SUM(E$65:E$69)*100</f>
        <v>0</v>
      </c>
      <c r="G69" s="299"/>
      <c r="H69" s="297"/>
      <c r="I69" s="297">
        <f>G69+H69</f>
        <v>0</v>
      </c>
      <c r="J69" s="315">
        <f>I69/SUM(I$65:I$69)*100</f>
        <v>0</v>
      </c>
      <c r="K69" s="299"/>
      <c r="L69" s="297"/>
      <c r="M69" s="297">
        <f>K69+L69</f>
        <v>0</v>
      </c>
      <c r="N69" s="315">
        <f>M69/SUM(M$65:M$69)*100</f>
        <v>0</v>
      </c>
      <c r="O69" s="300"/>
      <c r="P69" s="297"/>
      <c r="Q69" s="297">
        <f>O69+P69</f>
        <v>0</v>
      </c>
      <c r="R69" s="315">
        <f>Q69/SUM(Q$65:Q$69)*100</f>
        <v>0</v>
      </c>
      <c r="S69" s="300"/>
      <c r="T69" s="297"/>
      <c r="U69" s="297">
        <f>T69</f>
        <v>0</v>
      </c>
      <c r="V69" s="315">
        <f>U69/SUM(U$65:U$69)*100</f>
        <v>0</v>
      </c>
      <c r="W69" s="299">
        <f>C69+G69+K69+O69+S69</f>
        <v>0</v>
      </c>
      <c r="X69" s="297">
        <f>D69+H69+L69+P69+T69</f>
        <v>0</v>
      </c>
      <c r="Y69" s="297">
        <f>E69+I69+M69+Q69+U69</f>
        <v>0</v>
      </c>
      <c r="Z69" s="314">
        <f>Y69/SUM(Y$65:Y$69)*100</f>
        <v>0</v>
      </c>
      <c r="AA69" s="301"/>
      <c r="AB69" s="302"/>
      <c r="AC69" s="303"/>
      <c r="AG69" s="285"/>
    </row>
    <row r="70" spans="1:33" ht="16.75">
      <c r="A70" s="365" t="s">
        <v>22</v>
      </c>
      <c r="B70" s="304" t="s">
        <v>5</v>
      </c>
      <c r="C70" s="305">
        <f>1+0+1+1+1+1+1+1+1</f>
        <v>8</v>
      </c>
      <c r="D70" s="306">
        <f>1+0+1+1+1+1+1+1</f>
        <v>7</v>
      </c>
      <c r="E70" s="306">
        <f>C70+D70</f>
        <v>15</v>
      </c>
      <c r="F70" s="310">
        <f>E70/SUM(E$70:E$74)*100</f>
        <v>62.5</v>
      </c>
      <c r="G70" s="308">
        <f>1+0+1+1+1+1+1+1+1</f>
        <v>8</v>
      </c>
      <c r="H70" s="306">
        <f>1+0+1+1+1+1+1+1</f>
        <v>7</v>
      </c>
      <c r="I70" s="306">
        <f>G70+H70</f>
        <v>15</v>
      </c>
      <c r="J70" s="310">
        <f>I70/SUM(I$70:I$74)*100</f>
        <v>62.5</v>
      </c>
      <c r="K70" s="308">
        <f>1+0+1+1+1+1+1+1+1+1</f>
        <v>9</v>
      </c>
      <c r="L70" s="306">
        <f>1+0+1+1+1+1+1+1</f>
        <v>7</v>
      </c>
      <c r="M70" s="306">
        <f>K70+L70</f>
        <v>16</v>
      </c>
      <c r="N70" s="310">
        <f>M70/SUM(M$70:M$74)*100</f>
        <v>66.66666666666666</v>
      </c>
      <c r="O70" s="309"/>
      <c r="P70" s="306">
        <f>1+0+1+1+1+1+1+1</f>
        <v>7</v>
      </c>
      <c r="Q70" s="306">
        <f>O70+P70</f>
        <v>7</v>
      </c>
      <c r="R70" s="310">
        <f>Q70/SUM(Q$70:Q$74)*100</f>
        <v>58.333333333333336</v>
      </c>
      <c r="S70" s="309"/>
      <c r="T70" s="306">
        <f>1+0+1+1+1+1+1+1</f>
        <v>7</v>
      </c>
      <c r="U70" s="306">
        <f>T70</f>
        <v>7</v>
      </c>
      <c r="V70" s="310">
        <f>U70/SUM(U$70:U$74)*100</f>
        <v>58.333333333333336</v>
      </c>
      <c r="W70" s="308">
        <f>C70+G70+K70+O70+S70</f>
        <v>25</v>
      </c>
      <c r="X70" s="306">
        <f>D70+H70+L70+P70+T70</f>
        <v>35</v>
      </c>
      <c r="Y70" s="306">
        <f>E70+I70+M70+Q70+U70</f>
        <v>60</v>
      </c>
      <c r="Z70" s="310">
        <f>Y70/SUM(Y$70:Y$74)*100</f>
        <v>62.5</v>
      </c>
      <c r="AA70" s="311">
        <f>SUM(Y70:Y74)</f>
        <v>96</v>
      </c>
      <c r="AB70" s="312">
        <f>SUM(Y70:Y71)</f>
        <v>82</v>
      </c>
      <c r="AC70" s="313">
        <f>AB70/AA70*100</f>
        <v>85.41666666666666</v>
      </c>
      <c r="AG70" s="285"/>
    </row>
    <row r="71" spans="1:33" ht="16.5">
      <c r="A71" s="366"/>
      <c r="B71" s="26" t="s">
        <v>47</v>
      </c>
      <c r="C71" s="59">
        <f>1+0+1+1</f>
        <v>3</v>
      </c>
      <c r="D71" s="4">
        <f>1+0+1+1+1</f>
        <v>4</v>
      </c>
      <c r="E71" s="4">
        <f>C71+D71</f>
        <v>7</v>
      </c>
      <c r="F71" s="104">
        <f>E71/SUM(E$70:E$74)*100</f>
        <v>29.166666666666668</v>
      </c>
      <c r="G71" s="43">
        <f>1+0+1</f>
        <v>2</v>
      </c>
      <c r="H71" s="4">
        <f>1+0+1+1</f>
        <v>3</v>
      </c>
      <c r="I71" s="4">
        <f>G71+H71</f>
        <v>5</v>
      </c>
      <c r="J71" s="104">
        <f>I71/SUM(I$70:I$74)*100</f>
        <v>20.833333333333336</v>
      </c>
      <c r="K71" s="43">
        <f>1+0</f>
        <v>1</v>
      </c>
      <c r="L71" s="4">
        <f>1+0+1+1</f>
        <v>3</v>
      </c>
      <c r="M71" s="4">
        <f>K71+L71</f>
        <v>4</v>
      </c>
      <c r="N71" s="104">
        <f>M71/SUM(M$70:M$74)*100</f>
        <v>16.666666666666664</v>
      </c>
      <c r="O71" s="162"/>
      <c r="P71" s="4">
        <f>1+0+1+1</f>
        <v>3</v>
      </c>
      <c r="Q71" s="4">
        <f>O71+P71</f>
        <v>3</v>
      </c>
      <c r="R71" s="104">
        <f>Q71/SUM(Q$70:Q$74)*100</f>
        <v>25</v>
      </c>
      <c r="S71" s="162"/>
      <c r="T71" s="4">
        <f>1+0+1+1</f>
        <v>3</v>
      </c>
      <c r="U71" s="4">
        <f>T71</f>
        <v>3</v>
      </c>
      <c r="V71" s="104">
        <f>U71/SUM(U$70:U$74)*100</f>
        <v>25</v>
      </c>
      <c r="W71" s="43">
        <f>C71+G71+K71+O71+S71</f>
        <v>6</v>
      </c>
      <c r="X71" s="4">
        <f>D71+H71+L71+P71+T71</f>
        <v>16</v>
      </c>
      <c r="Y71" s="4">
        <f>E71+I71+M71+Q71+U71</f>
        <v>22</v>
      </c>
      <c r="Z71" s="104">
        <f>Y71/SUM(Y$70:Y$74)*100</f>
        <v>22.916666666666664</v>
      </c>
      <c r="AA71" s="72"/>
      <c r="AB71" s="81"/>
      <c r="AC71" s="136"/>
      <c r="AG71" s="285"/>
    </row>
    <row r="72" spans="1:33" ht="16.5">
      <c r="A72" s="366"/>
      <c r="B72" s="26" t="s">
        <v>49</v>
      </c>
      <c r="C72" s="59">
        <f>1+0</f>
        <v>1</v>
      </c>
      <c r="D72" s="4">
        <f>1+0</f>
        <v>1</v>
      </c>
      <c r="E72" s="4">
        <f>C72+D72</f>
        <v>2</v>
      </c>
      <c r="F72" s="104">
        <f>E72/SUM(E$70:E$74)*100</f>
        <v>8.333333333333332</v>
      </c>
      <c r="G72" s="43">
        <f>1+0+1</f>
        <v>2</v>
      </c>
      <c r="H72" s="4">
        <f>1+0+1</f>
        <v>2</v>
      </c>
      <c r="I72" s="4">
        <f>G72+H72</f>
        <v>4</v>
      </c>
      <c r="J72" s="104">
        <f>I72/SUM(I$70:I$74)*100</f>
        <v>16.666666666666664</v>
      </c>
      <c r="K72" s="43">
        <f>1+0+1</f>
        <v>2</v>
      </c>
      <c r="L72" s="4">
        <f>1+0+1</f>
        <v>2</v>
      </c>
      <c r="M72" s="4">
        <f>K72+L72</f>
        <v>4</v>
      </c>
      <c r="N72" s="104">
        <f>M72/SUM(M$70:M$74)*100</f>
        <v>16.666666666666664</v>
      </c>
      <c r="O72" s="162"/>
      <c r="P72" s="4">
        <f>1+0+1</f>
        <v>2</v>
      </c>
      <c r="Q72" s="4">
        <f>O72+P72</f>
        <v>2</v>
      </c>
      <c r="R72" s="104">
        <f>Q72/SUM(Q$70:Q$74)*100</f>
        <v>16.666666666666664</v>
      </c>
      <c r="S72" s="162"/>
      <c r="T72" s="4">
        <f>1+0+1</f>
        <v>2</v>
      </c>
      <c r="U72" s="4">
        <f>T72</f>
        <v>2</v>
      </c>
      <c r="V72" s="104">
        <f>U72/SUM(U$70:U$74)*100</f>
        <v>16.666666666666664</v>
      </c>
      <c r="W72" s="43">
        <f>C72+G72+K72+O72+S72</f>
        <v>5</v>
      </c>
      <c r="X72" s="4">
        <f>D72+H72+L72+P72+T72</f>
        <v>9</v>
      </c>
      <c r="Y72" s="4">
        <f>E72+I72+M72+Q72+U72</f>
        <v>14</v>
      </c>
      <c r="Z72" s="104">
        <f>Y72/SUM(Y$70:Y$74)*100</f>
        <v>14.583333333333334</v>
      </c>
      <c r="AA72" s="72"/>
      <c r="AB72" s="81"/>
      <c r="AC72" s="136"/>
      <c r="AG72" s="285"/>
    </row>
    <row r="73" spans="1:33" ht="16.5">
      <c r="A73" s="366"/>
      <c r="B73" s="26" t="s">
        <v>50</v>
      </c>
      <c r="C73" s="59"/>
      <c r="D73" s="4"/>
      <c r="E73" s="4">
        <f>C73+D73</f>
        <v>0</v>
      </c>
      <c r="F73" s="104">
        <f>E73/SUM(E$70:E$74)*100</f>
        <v>0</v>
      </c>
      <c r="G73" s="43"/>
      <c r="H73" s="4"/>
      <c r="I73" s="4">
        <f>G73+H73</f>
        <v>0</v>
      </c>
      <c r="J73" s="104">
        <f>I73/SUM(I$70:I$74)*100</f>
        <v>0</v>
      </c>
      <c r="K73" s="43"/>
      <c r="L73" s="4"/>
      <c r="M73" s="4">
        <f>K73+L73</f>
        <v>0</v>
      </c>
      <c r="N73" s="104">
        <f>M73/SUM(M$70:M$74)*100</f>
        <v>0</v>
      </c>
      <c r="O73" s="162"/>
      <c r="P73" s="4"/>
      <c r="Q73" s="4">
        <f>O73+P73</f>
        <v>0</v>
      </c>
      <c r="R73" s="104">
        <f>Q73/SUM(Q$70:Q$74)*100</f>
        <v>0</v>
      </c>
      <c r="S73" s="162"/>
      <c r="T73" s="4"/>
      <c r="U73" s="4">
        <f>T73</f>
        <v>0</v>
      </c>
      <c r="V73" s="104">
        <f>U73/SUM(U$70:U$74)*100</f>
        <v>0</v>
      </c>
      <c r="W73" s="43">
        <f>C73+G73+K73+O73+S73</f>
        <v>0</v>
      </c>
      <c r="X73" s="4">
        <f>D73+H73+L73+P73+T73</f>
        <v>0</v>
      </c>
      <c r="Y73" s="4">
        <f>E73+I73+M73+Q73+U73</f>
        <v>0</v>
      </c>
      <c r="Z73" s="104">
        <f>Y73/SUM(Y$70:Y$74)*100</f>
        <v>0</v>
      </c>
      <c r="AA73" s="72"/>
      <c r="AB73" s="81"/>
      <c r="AC73" s="136"/>
      <c r="AG73" s="285"/>
    </row>
    <row r="74" spans="1:33" ht="16.5">
      <c r="A74" s="367"/>
      <c r="B74" s="33" t="s">
        <v>4</v>
      </c>
      <c r="C74" s="66"/>
      <c r="D74" s="17"/>
      <c r="E74" s="17">
        <f>C74+D74</f>
        <v>0</v>
      </c>
      <c r="F74" s="105">
        <f>E74/SUM(E$70:E$74)*100</f>
        <v>0</v>
      </c>
      <c r="G74" s="50"/>
      <c r="H74" s="17"/>
      <c r="I74" s="17">
        <f>G74+H74</f>
        <v>0</v>
      </c>
      <c r="J74" s="105">
        <f>I74/SUM(I$70:I$74)*100</f>
        <v>0</v>
      </c>
      <c r="K74" s="50"/>
      <c r="L74" s="17"/>
      <c r="M74" s="17">
        <f>K74+L74</f>
        <v>0</v>
      </c>
      <c r="N74" s="105">
        <f>M74/SUM(M$70:M$74)*100</f>
        <v>0</v>
      </c>
      <c r="O74" s="163"/>
      <c r="P74" s="17"/>
      <c r="Q74" s="17">
        <f>O74+P74</f>
        <v>0</v>
      </c>
      <c r="R74" s="105">
        <f>Q74/SUM(Q$70:Q$74)*100</f>
        <v>0</v>
      </c>
      <c r="S74" s="163"/>
      <c r="T74" s="17"/>
      <c r="U74" s="17">
        <f>T74</f>
        <v>0</v>
      </c>
      <c r="V74" s="105">
        <f>U74/SUM(U$70:U$74)*100</f>
        <v>0</v>
      </c>
      <c r="W74" s="50">
        <f>C74+G74+K74+O74+S74</f>
        <v>0</v>
      </c>
      <c r="X74" s="17">
        <f>D74+H74+L74+P74+T74</f>
        <v>0</v>
      </c>
      <c r="Y74" s="17">
        <f>E74+I74+M74+Q74+U74</f>
        <v>0</v>
      </c>
      <c r="Z74" s="105">
        <f>Y74/SUM(Y$70:Y$74)*100</f>
        <v>0</v>
      </c>
      <c r="AA74" s="73"/>
      <c r="AB74" s="82"/>
      <c r="AC74" s="137"/>
      <c r="AG74" s="285"/>
    </row>
    <row r="75" spans="1:33" ht="16.5">
      <c r="A75" s="368" t="s">
        <v>32</v>
      </c>
      <c r="B75" s="145" t="s">
        <v>5</v>
      </c>
      <c r="C75" s="213">
        <f>1+0+1+1+1+1+1+1+1+1+1+1+1+1+1+1+1+1</f>
        <v>17</v>
      </c>
      <c r="D75" s="214">
        <f>1+0+1+1+1+1+1+1+1+1+1+1+1+1+1+1+1</f>
        <v>16</v>
      </c>
      <c r="E75" s="214">
        <f>C75+D75</f>
        <v>33</v>
      </c>
      <c r="F75" s="110">
        <f>E75/SUM(E$75:E$79)*100</f>
        <v>71.73913043478261</v>
      </c>
      <c r="G75" s="215">
        <f>1+0+1+1+1+1+1+1+1+1+1+1+1+1+1+1+1+1+1</f>
        <v>18</v>
      </c>
      <c r="H75" s="214">
        <f>1+0+1+1+1+1+1+1+1+1+1+1+1+1+1</f>
        <v>14</v>
      </c>
      <c r="I75" s="214">
        <f>G75+H75</f>
        <v>32</v>
      </c>
      <c r="J75" s="110">
        <f>I75/SUM(I$75:I$79)*100</f>
        <v>69.56521739130434</v>
      </c>
      <c r="K75" s="215">
        <f>1+0+1+1+1+1+1+1+1+1+1+1+1+1+1+1+1+1</f>
        <v>17</v>
      </c>
      <c r="L75" s="214">
        <f>1+0+1+1+1+1+1+1+1+1+1+1+1+1+1</f>
        <v>14</v>
      </c>
      <c r="M75" s="214">
        <f>K75+L75</f>
        <v>31</v>
      </c>
      <c r="N75" s="110">
        <f>M75/SUM(M$75:M$79)*100</f>
        <v>86.11111111111111</v>
      </c>
      <c r="O75" s="216"/>
      <c r="P75" s="214">
        <f>1+0+1+1+1+1+1+1+1+1+1+1+1</f>
        <v>12</v>
      </c>
      <c r="Q75" s="214">
        <f>O75+P75</f>
        <v>12</v>
      </c>
      <c r="R75" s="110">
        <f>Q75/SUM(Q$75:Q$79)*100</f>
        <v>52.17391304347826</v>
      </c>
      <c r="S75" s="216"/>
      <c r="T75" s="214">
        <f>1+0+1+1+1+1+1+1+1+1+1+1+1+1</f>
        <v>13</v>
      </c>
      <c r="U75" s="214">
        <f>T75</f>
        <v>13</v>
      </c>
      <c r="V75" s="110">
        <f>U75/SUM(U$75:U$79)*100</f>
        <v>56.52173913043478</v>
      </c>
      <c r="W75" s="215">
        <f>C75+G75+K75+O75+S75</f>
        <v>52</v>
      </c>
      <c r="X75" s="214">
        <f>D75+H75+L75+P75+T75</f>
        <v>69</v>
      </c>
      <c r="Y75" s="214">
        <f>E75+I75+M75+Q75+U75</f>
        <v>121</v>
      </c>
      <c r="Z75" s="110">
        <f>Y75/SUM(Y$75:Y$79)*100</f>
        <v>69.54022988505747</v>
      </c>
      <c r="AA75" s="223">
        <f>SUM(Y75:Y79)</f>
        <v>174</v>
      </c>
      <c r="AB75" s="84">
        <f>SUM(Y75:Y76)</f>
        <v>166</v>
      </c>
      <c r="AC75" s="140">
        <f>AB75/AA75*100</f>
        <v>95.40229885057471</v>
      </c>
      <c r="AG75" s="285"/>
    </row>
    <row r="76" spans="1:33" ht="16.5">
      <c r="A76" s="351"/>
      <c r="B76" s="29" t="s">
        <v>47</v>
      </c>
      <c r="C76" s="62">
        <f>1+0+1+1+1+1+1</f>
        <v>6</v>
      </c>
      <c r="D76" s="6">
        <f>1+0+1+1+1+1+1+1</f>
        <v>7</v>
      </c>
      <c r="E76" s="6">
        <f>C76+D76</f>
        <v>13</v>
      </c>
      <c r="F76" s="110">
        <f>E76/SUM(E$75:E$79)*100</f>
        <v>28.26086956521739</v>
      </c>
      <c r="G76" s="46">
        <f>1+0+1+1+1</f>
        <v>4</v>
      </c>
      <c r="H76" s="6">
        <f>1+0+1+1+1+1+1+1+1</f>
        <v>8</v>
      </c>
      <c r="I76" s="6">
        <f>G76+H76</f>
        <v>12</v>
      </c>
      <c r="J76" s="110">
        <f>I76/SUM(I$75:I$79)*100</f>
        <v>26.08695652173913</v>
      </c>
      <c r="K76" s="46">
        <f>1+0+1+1+1+1</f>
        <v>5</v>
      </c>
      <c r="L76" s="6">
        <f>1+0+1+1+1+1+1+1+1</f>
        <v>8</v>
      </c>
      <c r="M76" s="6">
        <v>3</v>
      </c>
      <c r="N76" s="110">
        <f>M76/SUM(M$75:M$79)*100</f>
        <v>8.333333333333332</v>
      </c>
      <c r="O76" s="159"/>
      <c r="P76" s="6">
        <f>1+0+1+1+1+1+1+1+1+1</f>
        <v>9</v>
      </c>
      <c r="Q76" s="6">
        <f>O76+P76</f>
        <v>9</v>
      </c>
      <c r="R76" s="110">
        <f>Q76/SUM(Q$75:Q$79)*100</f>
        <v>39.130434782608695</v>
      </c>
      <c r="S76" s="159"/>
      <c r="T76" s="6">
        <f>1+0+1+1+1+1+1+1+1</f>
        <v>8</v>
      </c>
      <c r="U76" s="6">
        <f>T76</f>
        <v>8</v>
      </c>
      <c r="V76" s="110">
        <f>U76/SUM(U$75:U$79)*100</f>
        <v>34.78260869565217</v>
      </c>
      <c r="W76" s="46">
        <f>C76+G76+K76+O76+S76</f>
        <v>15</v>
      </c>
      <c r="X76" s="6">
        <f>D76+H76+L76+P76+T76</f>
        <v>40</v>
      </c>
      <c r="Y76" s="6">
        <f>E76+I76+M76+Q76+U76</f>
        <v>45</v>
      </c>
      <c r="Z76" s="110">
        <f>Y76/SUM(Y$75:Y$79)*100</f>
        <v>25.862068965517242</v>
      </c>
      <c r="AA76" s="75"/>
      <c r="AB76" s="84"/>
      <c r="AC76" s="140"/>
      <c r="AG76" s="285"/>
    </row>
    <row r="77" spans="1:33" ht="16.5">
      <c r="A77" s="351"/>
      <c r="B77" s="29" t="s">
        <v>49</v>
      </c>
      <c r="C77" s="62"/>
      <c r="D77" s="6"/>
      <c r="E77" s="6">
        <f>C77+D77</f>
        <v>0</v>
      </c>
      <c r="F77" s="110">
        <f>E77/SUM(E$75:E$79)*100</f>
        <v>0</v>
      </c>
      <c r="G77" s="46">
        <f>1+0</f>
        <v>1</v>
      </c>
      <c r="H77" s="6">
        <f>1+0</f>
        <v>1</v>
      </c>
      <c r="I77" s="6">
        <f>G77+H77</f>
        <v>2</v>
      </c>
      <c r="J77" s="110">
        <f>I77/SUM(I$75:I$79)*100</f>
        <v>4.3478260869565215</v>
      </c>
      <c r="K77" s="46">
        <f>1+0</f>
        <v>1</v>
      </c>
      <c r="L77" s="6">
        <f>1+0</f>
        <v>1</v>
      </c>
      <c r="M77" s="6">
        <f>K77+L77</f>
        <v>2</v>
      </c>
      <c r="N77" s="110">
        <f>M77/SUM(M$75:M$79)*100</f>
        <v>5.555555555555555</v>
      </c>
      <c r="O77" s="159"/>
      <c r="P77" s="6">
        <f>1+0+1</f>
        <v>2</v>
      </c>
      <c r="Q77" s="6">
        <f>O77+P77</f>
        <v>2</v>
      </c>
      <c r="R77" s="110">
        <f>Q77/SUM(Q$75:Q$79)*100</f>
        <v>8.695652173913043</v>
      </c>
      <c r="S77" s="159"/>
      <c r="T77" s="6">
        <f>1+0+1</f>
        <v>2</v>
      </c>
      <c r="U77" s="6">
        <f>T77</f>
        <v>2</v>
      </c>
      <c r="V77" s="110">
        <f>U77/SUM(U$75:U$79)*100</f>
        <v>8.695652173913043</v>
      </c>
      <c r="W77" s="46">
        <f>C77+G77+K77+O77+S77</f>
        <v>2</v>
      </c>
      <c r="X77" s="6">
        <f>D77+H77+L77+P77+T77</f>
        <v>6</v>
      </c>
      <c r="Y77" s="6">
        <f>E77+I77+M77+Q77+U77</f>
        <v>8</v>
      </c>
      <c r="Z77" s="110">
        <f>Y77/SUM(Y$75:Y$79)*100</f>
        <v>4.597701149425287</v>
      </c>
      <c r="AA77" s="75"/>
      <c r="AB77" s="84"/>
      <c r="AC77" s="140"/>
      <c r="AG77" s="285"/>
    </row>
    <row r="78" spans="1:33" ht="16.5">
      <c r="A78" s="351"/>
      <c r="B78" s="29" t="s">
        <v>50</v>
      </c>
      <c r="C78" s="62"/>
      <c r="D78" s="6"/>
      <c r="E78" s="6">
        <f>C78+D78</f>
        <v>0</v>
      </c>
      <c r="F78" s="110">
        <f>E78/SUM(E$75:E$79)*100</f>
        <v>0</v>
      </c>
      <c r="G78" s="46"/>
      <c r="H78" s="6"/>
      <c r="I78" s="6">
        <f>G78+H78</f>
        <v>0</v>
      </c>
      <c r="J78" s="110">
        <f>I78/SUM(I$75:I$79)*100</f>
        <v>0</v>
      </c>
      <c r="K78" s="46"/>
      <c r="L78" s="6"/>
      <c r="M78" s="6">
        <f>K78+L78</f>
        <v>0</v>
      </c>
      <c r="N78" s="110">
        <f>M78/SUM(M$75:M$79)*100</f>
        <v>0</v>
      </c>
      <c r="O78" s="159"/>
      <c r="P78" s="6"/>
      <c r="Q78" s="6">
        <f>O78+P78</f>
        <v>0</v>
      </c>
      <c r="R78" s="110">
        <f>Q78/SUM(Q$75:Q$79)*100</f>
        <v>0</v>
      </c>
      <c r="S78" s="159"/>
      <c r="T78" s="6"/>
      <c r="U78" s="6">
        <f>T78</f>
        <v>0</v>
      </c>
      <c r="V78" s="110">
        <f>U78/SUM(U$75:U$79)*100</f>
        <v>0</v>
      </c>
      <c r="W78" s="46">
        <f>C78+G78+K78+O78+S78</f>
        <v>0</v>
      </c>
      <c r="X78" s="6">
        <f>D78+H78+L78+P78+T78</f>
        <v>0</v>
      </c>
      <c r="Y78" s="6">
        <f>E78+I78+M78+Q78+U78</f>
        <v>0</v>
      </c>
      <c r="Z78" s="110">
        <f>Y78/SUM(Y$75:Y$79)*100</f>
        <v>0</v>
      </c>
      <c r="AA78" s="75"/>
      <c r="AB78" s="84"/>
      <c r="AC78" s="140"/>
      <c r="AG78" s="285"/>
    </row>
    <row r="79" spans="1:33" ht="16.5">
      <c r="A79" s="352"/>
      <c r="B79" s="36" t="s">
        <v>4</v>
      </c>
      <c r="C79" s="70"/>
      <c r="D79" s="19"/>
      <c r="E79" s="19">
        <f>C79+D79</f>
        <v>0</v>
      </c>
      <c r="F79" s="111">
        <f>E79/SUM(E$75:E$79)*100</f>
        <v>0</v>
      </c>
      <c r="G79" s="54"/>
      <c r="H79" s="19"/>
      <c r="I79" s="19">
        <f>G79+H79</f>
        <v>0</v>
      </c>
      <c r="J79" s="111">
        <f>I79/SUM(I$75:I$79)*100</f>
        <v>0</v>
      </c>
      <c r="K79" s="54"/>
      <c r="L79" s="19"/>
      <c r="M79" s="19">
        <f>K79+L79</f>
        <v>0</v>
      </c>
      <c r="N79" s="111">
        <f>M79/SUM(M$75:M$79)*100</f>
        <v>0</v>
      </c>
      <c r="O79" s="160"/>
      <c r="P79" s="19"/>
      <c r="Q79" s="19">
        <f>O79+P79</f>
        <v>0</v>
      </c>
      <c r="R79" s="111">
        <f>Q79/SUM(Q$75:Q$79)*100</f>
        <v>0</v>
      </c>
      <c r="S79" s="160"/>
      <c r="T79" s="19"/>
      <c r="U79" s="19">
        <f>T79</f>
        <v>0</v>
      </c>
      <c r="V79" s="111">
        <f>U79/SUM(U$75:U$79)*100</f>
        <v>0</v>
      </c>
      <c r="W79" s="54">
        <f>C79+G79+K79+O79+S79</f>
        <v>0</v>
      </c>
      <c r="X79" s="19">
        <f>D79+H79+L79+P79+T79</f>
        <v>0</v>
      </c>
      <c r="Y79" s="19">
        <f>E79+I79+M79+Q79+U79</f>
        <v>0</v>
      </c>
      <c r="Z79" s="111">
        <f>Y79/SUM(Y$75:Y$79)*100</f>
        <v>0</v>
      </c>
      <c r="AA79" s="76"/>
      <c r="AB79" s="85"/>
      <c r="AC79" s="141"/>
      <c r="AG79" s="285"/>
    </row>
    <row r="80" spans="1:33" ht="16.5">
      <c r="A80" s="339" t="s">
        <v>33</v>
      </c>
      <c r="B80" s="34" t="s">
        <v>5</v>
      </c>
      <c r="C80" s="67">
        <f>1+0+1+1+1+1+1+1+1+1+1+1</f>
        <v>11</v>
      </c>
      <c r="D80" s="14">
        <f>1+0+1+1+1+1+1+1+1+1+1</f>
        <v>10</v>
      </c>
      <c r="E80" s="14">
        <f>C80+D80</f>
        <v>21</v>
      </c>
      <c r="F80" s="106">
        <f>E80/SUM(E$80:E$84)*100</f>
        <v>80.76923076923077</v>
      </c>
      <c r="G80" s="51">
        <f>1+0+1+1+1+1+1+1+1+1+1+1</f>
        <v>11</v>
      </c>
      <c r="H80" s="14">
        <f>1+0+1+1+1+1+1+1+1</f>
        <v>8</v>
      </c>
      <c r="I80" s="14">
        <f>G80+H80</f>
        <v>19</v>
      </c>
      <c r="J80" s="106">
        <f>I80/SUM(I$80:I$84)*100</f>
        <v>73.07692307692307</v>
      </c>
      <c r="K80" s="51">
        <f>1+0+1+1+1+1+1+1+1+1+1</f>
        <v>10</v>
      </c>
      <c r="L80" s="14">
        <f>1+0+1+1+1+1+1+1+1</f>
        <v>8</v>
      </c>
      <c r="M80" s="14">
        <f>K80+L80</f>
        <v>18</v>
      </c>
      <c r="N80" s="106">
        <f>M80/SUM(M$80:M$84)*100</f>
        <v>69.23076923076923</v>
      </c>
      <c r="O80" s="165"/>
      <c r="P80" s="14">
        <f>1+0+1+1+1+1+1+1</f>
        <v>7</v>
      </c>
      <c r="Q80" s="14">
        <f>O80+P80</f>
        <v>7</v>
      </c>
      <c r="R80" s="106">
        <f>Q80/SUM(Q$80:Q$84)*100</f>
        <v>53.84615384615385</v>
      </c>
      <c r="S80" s="165"/>
      <c r="T80" s="14">
        <f>1+0+1+1+1+1+1+1</f>
        <v>7</v>
      </c>
      <c r="U80" s="14">
        <f>T80</f>
        <v>7</v>
      </c>
      <c r="V80" s="106">
        <f>U80/SUM(U$80:U$84)*100</f>
        <v>53.84615384615385</v>
      </c>
      <c r="W80" s="51">
        <f>C80+G80+K80+O80+S80</f>
        <v>32</v>
      </c>
      <c r="X80" s="14">
        <f>D80+H80+L80+P80+T80</f>
        <v>40</v>
      </c>
      <c r="Y80" s="14">
        <f>E80+I80+M80+Q80+U80</f>
        <v>72</v>
      </c>
      <c r="Z80" s="106">
        <f>Y80/SUM(Y$80:Y$84)*100</f>
        <v>69.23076923076923</v>
      </c>
      <c r="AA80" s="91">
        <f>SUM(Y80:Y84)</f>
        <v>104</v>
      </c>
      <c r="AB80" s="83">
        <f>SUM(Y80:Y81)</f>
        <v>100</v>
      </c>
      <c r="AC80" s="138">
        <f>AB80/AA80*100</f>
        <v>96.15384615384616</v>
      </c>
      <c r="AG80" s="285"/>
    </row>
    <row r="81" spans="1:33" ht="16.5">
      <c r="A81" s="340"/>
      <c r="B81" s="28" t="s">
        <v>47</v>
      </c>
      <c r="C81" s="61">
        <f>1+0+1</f>
        <v>2</v>
      </c>
      <c r="D81" s="5">
        <f>1+0+1+1</f>
        <v>3</v>
      </c>
      <c r="E81" s="5">
        <f>C81+D81</f>
        <v>5</v>
      </c>
      <c r="F81" s="107">
        <f>E81/SUM(E$80:E$84)*100</f>
        <v>19.230769230769234</v>
      </c>
      <c r="G81" s="45">
        <f>1+0+1</f>
        <v>2</v>
      </c>
      <c r="H81" s="5">
        <f>1+0+1+1+1+1</f>
        <v>5</v>
      </c>
      <c r="I81" s="5">
        <f>G81+H81</f>
        <v>7</v>
      </c>
      <c r="J81" s="120">
        <f>I81/SUM(I$80:I$84)*100</f>
        <v>26.923076923076923</v>
      </c>
      <c r="K81" s="45">
        <f>1+0+1+1</f>
        <v>3</v>
      </c>
      <c r="L81" s="5">
        <f>1+0+1+1+1+1</f>
        <v>5</v>
      </c>
      <c r="M81" s="5">
        <f>K81+L81</f>
        <v>8</v>
      </c>
      <c r="N81" s="120">
        <f>M81/SUM(M$80:M$84)*100</f>
        <v>30.76923076923077</v>
      </c>
      <c r="O81" s="164"/>
      <c r="P81" s="5">
        <f>1+0+1+1+1</f>
        <v>4</v>
      </c>
      <c r="Q81" s="5">
        <f>O81+P81</f>
        <v>4</v>
      </c>
      <c r="R81" s="120">
        <f>Q81/SUM(Q$80:Q$84)*100</f>
        <v>30.76923076923077</v>
      </c>
      <c r="S81" s="164"/>
      <c r="T81" s="5">
        <f>1+0+1+1+1</f>
        <v>4</v>
      </c>
      <c r="U81" s="5">
        <f>T81</f>
        <v>4</v>
      </c>
      <c r="V81" s="120">
        <f>U81/SUM(U$80:U$84)*100</f>
        <v>30.76923076923077</v>
      </c>
      <c r="W81" s="45">
        <f>C81+G81+K81+O81+S81</f>
        <v>7</v>
      </c>
      <c r="X81" s="5">
        <f>D81+H81+L81+P81+T81</f>
        <v>21</v>
      </c>
      <c r="Y81" s="5">
        <f>E81+I81+M81+Q81+U81</f>
        <v>28</v>
      </c>
      <c r="Z81" s="107">
        <f>Y81/SUM(Y$80:Y$84)*100</f>
        <v>26.923076923076923</v>
      </c>
      <c r="AA81" s="74"/>
      <c r="AB81" s="83"/>
      <c r="AC81" s="138"/>
      <c r="AG81" s="285"/>
    </row>
    <row r="82" spans="1:33" ht="16.5">
      <c r="A82" s="340"/>
      <c r="B82" s="28" t="s">
        <v>49</v>
      </c>
      <c r="C82" s="61"/>
      <c r="D82" s="5"/>
      <c r="E82" s="5">
        <f>C82+D82</f>
        <v>0</v>
      </c>
      <c r="F82" s="107">
        <f>E82/SUM(E$80:E$84)*100</f>
        <v>0</v>
      </c>
      <c r="G82" s="45"/>
      <c r="H82" s="5"/>
      <c r="I82" s="5">
        <f>G82+H82</f>
        <v>0</v>
      </c>
      <c r="J82" s="120">
        <f>I82/SUM(I$80:I$84)*100</f>
        <v>0</v>
      </c>
      <c r="K82" s="45"/>
      <c r="L82" s="5"/>
      <c r="M82" s="5">
        <f>K82+L82</f>
        <v>0</v>
      </c>
      <c r="N82" s="120">
        <f>M82/SUM(M$80:M$84)*100</f>
        <v>0</v>
      </c>
      <c r="O82" s="164"/>
      <c r="P82" s="5">
        <f>1+0+1</f>
        <v>2</v>
      </c>
      <c r="Q82" s="5">
        <f>O82+P82</f>
        <v>2</v>
      </c>
      <c r="R82" s="120">
        <f>Q82/SUM(Q$80:Q$84)*100</f>
        <v>15.384615384615385</v>
      </c>
      <c r="S82" s="164"/>
      <c r="T82" s="5">
        <f>1+0+1</f>
        <v>2</v>
      </c>
      <c r="U82" s="5">
        <f>T82</f>
        <v>2</v>
      </c>
      <c r="V82" s="120">
        <f>U82/SUM(U$80:U$84)*100</f>
        <v>15.384615384615385</v>
      </c>
      <c r="W82" s="45">
        <f>C82+G82+K82+O82+S82</f>
        <v>0</v>
      </c>
      <c r="X82" s="5">
        <f>D82+H82+L82+P82+T82</f>
        <v>4</v>
      </c>
      <c r="Y82" s="5">
        <f>E82+I82+M82+Q82+U82</f>
        <v>4</v>
      </c>
      <c r="Z82" s="107">
        <f>Y82/SUM(Y$80:Y$84)*100</f>
        <v>3.8461538461538463</v>
      </c>
      <c r="AA82" s="74"/>
      <c r="AB82" s="83"/>
      <c r="AC82" s="138"/>
      <c r="AG82" s="285"/>
    </row>
    <row r="83" spans="1:33" ht="16.5">
      <c r="A83" s="340"/>
      <c r="B83" s="28" t="s">
        <v>50</v>
      </c>
      <c r="C83" s="61"/>
      <c r="D83" s="5"/>
      <c r="E83" s="5">
        <f>C83+D83</f>
        <v>0</v>
      </c>
      <c r="F83" s="107">
        <f>E83/SUM(E$80:E$84)*100</f>
        <v>0</v>
      </c>
      <c r="G83" s="45"/>
      <c r="H83" s="5"/>
      <c r="I83" s="5">
        <f>G83+H83</f>
        <v>0</v>
      </c>
      <c r="J83" s="120">
        <f>I83/SUM(I$80:I$84)*100</f>
        <v>0</v>
      </c>
      <c r="K83" s="45"/>
      <c r="L83" s="5"/>
      <c r="M83" s="5">
        <f>K83+L83</f>
        <v>0</v>
      </c>
      <c r="N83" s="120">
        <f>M83/SUM(M$80:M$84)*100</f>
        <v>0</v>
      </c>
      <c r="O83" s="164"/>
      <c r="P83" s="5"/>
      <c r="Q83" s="5">
        <f>O83+P83</f>
        <v>0</v>
      </c>
      <c r="R83" s="120">
        <f>Q83/SUM(Q$80:Q$84)*100</f>
        <v>0</v>
      </c>
      <c r="S83" s="164"/>
      <c r="T83" s="5"/>
      <c r="U83" s="5">
        <f>T83</f>
        <v>0</v>
      </c>
      <c r="V83" s="120">
        <f>U83/SUM(U$80:U$84)*100</f>
        <v>0</v>
      </c>
      <c r="W83" s="45">
        <f>C83+G83+K83+O83+S83</f>
        <v>0</v>
      </c>
      <c r="X83" s="5">
        <f>D83+H83+L83+P83+T83</f>
        <v>0</v>
      </c>
      <c r="Y83" s="5">
        <f>E83+I83+M83+Q83+U83</f>
        <v>0</v>
      </c>
      <c r="Z83" s="107">
        <f>Y83/SUM(Y$80:Y$84)*100</f>
        <v>0</v>
      </c>
      <c r="AA83" s="74"/>
      <c r="AB83" s="83"/>
      <c r="AC83" s="138"/>
      <c r="AG83" s="285"/>
    </row>
    <row r="84" spans="1:33" ht="16.5">
      <c r="A84" s="346"/>
      <c r="B84" s="184" t="s">
        <v>4</v>
      </c>
      <c r="C84" s="185"/>
      <c r="D84" s="186"/>
      <c r="E84" s="186">
        <f>C84+D84</f>
        <v>0</v>
      </c>
      <c r="F84" s="187">
        <f>E84/SUM(E$80:E$84)*100</f>
        <v>0</v>
      </c>
      <c r="G84" s="188"/>
      <c r="H84" s="186"/>
      <c r="I84" s="186">
        <f>G84+H84</f>
        <v>0</v>
      </c>
      <c r="J84" s="189">
        <f>I84/SUM(I$80:I$84)*100</f>
        <v>0</v>
      </c>
      <c r="K84" s="188"/>
      <c r="L84" s="186"/>
      <c r="M84" s="186">
        <f>K84+L84</f>
        <v>0</v>
      </c>
      <c r="N84" s="189">
        <f>M84/SUM(M$80:M$84)*100</f>
        <v>0</v>
      </c>
      <c r="O84" s="190"/>
      <c r="P84" s="186"/>
      <c r="Q84" s="186">
        <f>O84+P84</f>
        <v>0</v>
      </c>
      <c r="R84" s="189">
        <f>Q84/SUM(Q$80:Q$84)*100</f>
        <v>0</v>
      </c>
      <c r="S84" s="190"/>
      <c r="T84" s="186"/>
      <c r="U84" s="186">
        <f>T84</f>
        <v>0</v>
      </c>
      <c r="V84" s="189">
        <f>U84/SUM(U$80:U$84)*100</f>
        <v>0</v>
      </c>
      <c r="W84" s="188">
        <f>C84+G84+K84+O84+S84</f>
        <v>0</v>
      </c>
      <c r="X84" s="186">
        <f>D84+H84+L84+P84+T84</f>
        <v>0</v>
      </c>
      <c r="Y84" s="186">
        <f>E84+I84+M84+Q84+U84</f>
        <v>0</v>
      </c>
      <c r="Z84" s="187">
        <f>Y84/SUM(Y$80:Y$84)*100</f>
        <v>0</v>
      </c>
      <c r="AA84" s="199"/>
      <c r="AB84" s="200"/>
      <c r="AC84" s="201"/>
      <c r="AG84" s="285"/>
    </row>
    <row r="85" spans="1:33" ht="16.5">
      <c r="A85" s="347" t="s">
        <v>34</v>
      </c>
      <c r="B85" s="20" t="s">
        <v>5</v>
      </c>
      <c r="C85" s="55">
        <f>1+0+1+1+1+1</f>
        <v>5</v>
      </c>
      <c r="D85" s="7">
        <f>1+0+1+1+1+1+1</f>
        <v>6</v>
      </c>
      <c r="E85" s="7">
        <f>C85+D85</f>
        <v>11</v>
      </c>
      <c r="F85" s="112">
        <f>E85/SUM(E$85:E$89)*100</f>
        <v>55.00000000000001</v>
      </c>
      <c r="G85" s="37">
        <f>1+0+1+1+1+1+1+1</f>
        <v>7</v>
      </c>
      <c r="H85" s="7">
        <f>1+0+1+1+1+1+1+1</f>
        <v>7</v>
      </c>
      <c r="I85" s="7">
        <f>G85+H85</f>
        <v>14</v>
      </c>
      <c r="J85" s="112">
        <f>I85/SUM(I$85:I$89)*100</f>
        <v>70</v>
      </c>
      <c r="K85" s="37">
        <f>1+0+1+1+1+1+1+1+1</f>
        <v>8</v>
      </c>
      <c r="L85" s="7">
        <f>1+0+1+1+1+1+1+1+1</f>
        <v>8</v>
      </c>
      <c r="M85" s="7">
        <f>K85+L85</f>
        <v>16</v>
      </c>
      <c r="N85" s="112">
        <f>M85/SUM(M$85:M$89)*100</f>
        <v>80</v>
      </c>
      <c r="O85" s="153"/>
      <c r="P85" s="7">
        <f>1+0+1+1+1+1+1+1+1</f>
        <v>8</v>
      </c>
      <c r="Q85" s="7">
        <f>O85+P85</f>
        <v>8</v>
      </c>
      <c r="R85" s="112">
        <f>Q85/SUM(Q$85:Q$89)*100</f>
        <v>80</v>
      </c>
      <c r="S85" s="153"/>
      <c r="T85" s="7">
        <f>1+0+1+1+1+1+1+1+1</f>
        <v>8</v>
      </c>
      <c r="U85" s="7">
        <f>T85</f>
        <v>8</v>
      </c>
      <c r="V85" s="112">
        <f>U85/SUM(U$85:U$89)*100</f>
        <v>80</v>
      </c>
      <c r="W85" s="37">
        <f>C85+G85+K85+O85+S85</f>
        <v>20</v>
      </c>
      <c r="X85" s="7">
        <f>D85+H85+L85+P85+T85</f>
        <v>37</v>
      </c>
      <c r="Y85" s="7">
        <f>E85+I85+M85+Q85+U85</f>
        <v>57</v>
      </c>
      <c r="Z85" s="112">
        <f>Y85/SUM(Y$85:Y$89)*100</f>
        <v>71.25</v>
      </c>
      <c r="AA85" s="93">
        <f>SUM(Y85:Y89)</f>
        <v>80</v>
      </c>
      <c r="AB85" s="97">
        <f>SUM(Y85:Y86)</f>
        <v>74</v>
      </c>
      <c r="AC85" s="142">
        <f>AB85/AA85*100</f>
        <v>92.5</v>
      </c>
      <c r="AG85" s="285"/>
    </row>
    <row r="86" spans="1:33" ht="16.5">
      <c r="A86" s="348"/>
      <c r="B86" s="21" t="s">
        <v>47</v>
      </c>
      <c r="C86" s="56">
        <f>1+0+1+1+1+1</f>
        <v>5</v>
      </c>
      <c r="D86" s="2">
        <f>1+0+1+1</f>
        <v>3</v>
      </c>
      <c r="E86" s="2">
        <f>C86+D86</f>
        <v>8</v>
      </c>
      <c r="F86" s="99">
        <f>E86/SUM(E$85:E$89)*100</f>
        <v>40</v>
      </c>
      <c r="G86" s="38">
        <f>1+0+1</f>
        <v>2</v>
      </c>
      <c r="H86" s="2">
        <f>1+0+1</f>
        <v>2</v>
      </c>
      <c r="I86" s="2">
        <f>G86+H86</f>
        <v>4</v>
      </c>
      <c r="J86" s="99">
        <f>I86/SUM(I$85:I$89)*100</f>
        <v>20</v>
      </c>
      <c r="K86" s="38">
        <f>1+0</f>
        <v>1</v>
      </c>
      <c r="L86" s="2">
        <f>1+0</f>
        <v>1</v>
      </c>
      <c r="M86" s="2">
        <f>K86+L86</f>
        <v>2</v>
      </c>
      <c r="N86" s="99">
        <f>M86/SUM(M$85:M$89)*100</f>
        <v>10</v>
      </c>
      <c r="O86" s="154"/>
      <c r="P86" s="2">
        <f>1+0</f>
        <v>1</v>
      </c>
      <c r="Q86" s="2">
        <f>O86+P86</f>
        <v>1</v>
      </c>
      <c r="R86" s="99">
        <f>Q86/SUM(Q$85:Q$89)*100</f>
        <v>10</v>
      </c>
      <c r="S86" s="154"/>
      <c r="T86" s="2">
        <f>1+0+1</f>
        <v>2</v>
      </c>
      <c r="U86" s="2">
        <f>T86</f>
        <v>2</v>
      </c>
      <c r="V86" s="99">
        <f>U86/SUM(U$85:U$89)*100</f>
        <v>20</v>
      </c>
      <c r="W86" s="38">
        <f>C86+G86+K86+O86+S86</f>
        <v>8</v>
      </c>
      <c r="X86" s="2">
        <f>D86+H86+L86+P86+T86</f>
        <v>9</v>
      </c>
      <c r="Y86" s="2">
        <f>E86+I86+M86+Q86+U86</f>
        <v>17</v>
      </c>
      <c r="Z86" s="99">
        <f>Y86/SUM(Y$85:Y$89)*100</f>
        <v>21.25</v>
      </c>
      <c r="AA86" s="77"/>
      <c r="AB86" s="86"/>
      <c r="AC86" s="133"/>
      <c r="AG86" s="285"/>
    </row>
    <row r="87" spans="1:33" ht="16.5">
      <c r="A87" s="348"/>
      <c r="B87" s="21" t="s">
        <v>49</v>
      </c>
      <c r="C87" s="56"/>
      <c r="D87" s="2">
        <f>1+0</f>
        <v>1</v>
      </c>
      <c r="E87" s="2">
        <f>C87+D87</f>
        <v>1</v>
      </c>
      <c r="F87" s="99">
        <f>E87/SUM(E$85:E$89)*100</f>
        <v>5</v>
      </c>
      <c r="G87" s="38">
        <f>1+0</f>
        <v>1</v>
      </c>
      <c r="H87" s="2">
        <f>1+0</f>
        <v>1</v>
      </c>
      <c r="I87" s="2">
        <f>G87+H87</f>
        <v>2</v>
      </c>
      <c r="J87" s="99">
        <f>I87/SUM(I$85:I$89)*100</f>
        <v>10</v>
      </c>
      <c r="K87" s="38">
        <f>1+0</f>
        <v>1</v>
      </c>
      <c r="L87" s="2">
        <f>1+0</f>
        <v>1</v>
      </c>
      <c r="M87" s="2">
        <f>K87+L87</f>
        <v>2</v>
      </c>
      <c r="N87" s="99">
        <f>M87/SUM(M$85:M$89)*100</f>
        <v>10</v>
      </c>
      <c r="O87" s="154"/>
      <c r="P87" s="2">
        <f>1+0</f>
        <v>1</v>
      </c>
      <c r="Q87" s="2">
        <f>O87+P87</f>
        <v>1</v>
      </c>
      <c r="R87" s="99">
        <f>Q87/SUM(Q$85:Q$89)*100</f>
        <v>10</v>
      </c>
      <c r="S87" s="154"/>
      <c r="T87" s="2"/>
      <c r="U87" s="2">
        <f>T87</f>
        <v>0</v>
      </c>
      <c r="V87" s="99">
        <f>U87/SUM(U$85:U$89)*100</f>
        <v>0</v>
      </c>
      <c r="W87" s="38">
        <f>C87+G87+K87+O87+S87</f>
        <v>2</v>
      </c>
      <c r="X87" s="2">
        <f>D87+H87+L87+P87+T87</f>
        <v>4</v>
      </c>
      <c r="Y87" s="2">
        <f>E87+I87+M87+Q87+U87</f>
        <v>6</v>
      </c>
      <c r="Z87" s="99">
        <f>Y87/SUM(Y$85:Y$89)*100</f>
        <v>7.5</v>
      </c>
      <c r="AA87" s="77"/>
      <c r="AB87" s="86"/>
      <c r="AC87" s="133"/>
      <c r="AG87" s="285"/>
    </row>
    <row r="88" spans="1:33" ht="16.5">
      <c r="A88" s="348"/>
      <c r="B88" s="21" t="s">
        <v>50</v>
      </c>
      <c r="C88" s="56"/>
      <c r="D88" s="2"/>
      <c r="E88" s="2">
        <f>C88+D88</f>
        <v>0</v>
      </c>
      <c r="F88" s="99">
        <f>E88/SUM(E$85:E$89)*100</f>
        <v>0</v>
      </c>
      <c r="G88" s="38"/>
      <c r="H88" s="2"/>
      <c r="I88" s="2">
        <f>G88+H88</f>
        <v>0</v>
      </c>
      <c r="J88" s="99">
        <f>I88/SUM(I$85:I$89)*100</f>
        <v>0</v>
      </c>
      <c r="K88" s="38"/>
      <c r="L88" s="2"/>
      <c r="M88" s="2">
        <f>K88+L88</f>
        <v>0</v>
      </c>
      <c r="N88" s="99">
        <f>M88/SUM(M$85:M$89)*100</f>
        <v>0</v>
      </c>
      <c r="O88" s="154"/>
      <c r="P88" s="2"/>
      <c r="Q88" s="2">
        <f>O88+P88</f>
        <v>0</v>
      </c>
      <c r="R88" s="99">
        <f>Q88/SUM(Q$85:Q$89)*100</f>
        <v>0</v>
      </c>
      <c r="S88" s="154"/>
      <c r="T88" s="2"/>
      <c r="U88" s="2">
        <f>T88</f>
        <v>0</v>
      </c>
      <c r="V88" s="99">
        <f>U88/SUM(U$85:U$89)*100</f>
        <v>0</v>
      </c>
      <c r="W88" s="38">
        <f>C88+G88+K88+O88+S88</f>
        <v>0</v>
      </c>
      <c r="X88" s="2">
        <f>D88+H88+L88+P88+T88</f>
        <v>0</v>
      </c>
      <c r="Y88" s="2">
        <f>E88+I88+M88+Q88+U88</f>
        <v>0</v>
      </c>
      <c r="Z88" s="99">
        <f>Y88/SUM(Y$85:Y$89)*100</f>
        <v>0</v>
      </c>
      <c r="AA88" s="77"/>
      <c r="AB88" s="86"/>
      <c r="AC88" s="133"/>
      <c r="AG88" s="285"/>
    </row>
    <row r="89" spans="1:33" ht="16.75">
      <c r="A89" s="364"/>
      <c r="B89" s="295" t="s">
        <v>4</v>
      </c>
      <c r="C89" s="296"/>
      <c r="D89" s="297"/>
      <c r="E89" s="297">
        <f>C89+D89</f>
        <v>0</v>
      </c>
      <c r="F89" s="298">
        <f>E89/SUM(E$85:E$89)*100</f>
        <v>0</v>
      </c>
      <c r="G89" s="299"/>
      <c r="H89" s="297"/>
      <c r="I89" s="297">
        <f>G89+H89</f>
        <v>0</v>
      </c>
      <c r="J89" s="298">
        <f>I89/SUM(I$85:I$89)*100</f>
        <v>0</v>
      </c>
      <c r="K89" s="299"/>
      <c r="L89" s="297"/>
      <c r="M89" s="297">
        <f>K89+L89</f>
        <v>0</v>
      </c>
      <c r="N89" s="298">
        <f>M89/SUM(M$85:M$89)*100</f>
        <v>0</v>
      </c>
      <c r="O89" s="300"/>
      <c r="P89" s="297"/>
      <c r="Q89" s="297">
        <f>O89+P89</f>
        <v>0</v>
      </c>
      <c r="R89" s="298">
        <f>Q89/SUM(Q$85:Q$89)*100</f>
        <v>0</v>
      </c>
      <c r="S89" s="300"/>
      <c r="T89" s="297"/>
      <c r="U89" s="297">
        <f>T89</f>
        <v>0</v>
      </c>
      <c r="V89" s="298">
        <f>U89/SUM(U$85:U$89)*100</f>
        <v>0</v>
      </c>
      <c r="W89" s="299">
        <f>C89+G89+K89+O89+S89</f>
        <v>0</v>
      </c>
      <c r="X89" s="297">
        <f>D89+H89+L89+P89+T89</f>
        <v>0</v>
      </c>
      <c r="Y89" s="297">
        <f>E89+I89+M89+Q89+U89</f>
        <v>0</v>
      </c>
      <c r="Z89" s="298">
        <f>Y89/SUM(Y$85:Y$89)*100</f>
        <v>0</v>
      </c>
      <c r="AA89" s="301"/>
      <c r="AB89" s="302"/>
      <c r="AC89" s="303"/>
      <c r="AG89" s="285"/>
    </row>
    <row r="90" spans="1:33" ht="16.75">
      <c r="A90" s="359" t="s">
        <v>23</v>
      </c>
      <c r="B90" s="304" t="s">
        <v>5</v>
      </c>
      <c r="C90" s="305"/>
      <c r="D90" s="306"/>
      <c r="E90" s="306">
        <f>C90+D90</f>
        <v>0</v>
      </c>
      <c r="F90" s="307">
        <f>E90/SUM(E$90:E$94)*100</f>
        <v>0</v>
      </c>
      <c r="G90" s="308">
        <f>1+0</f>
        <v>1</v>
      </c>
      <c r="H90" s="306"/>
      <c r="I90" s="306">
        <f>G90+H90</f>
        <v>1</v>
      </c>
      <c r="J90" s="307">
        <f>I90/SUM(I$90:I$94)*100</f>
        <v>16.666666666666664</v>
      </c>
      <c r="K90" s="308">
        <f>1+0</f>
        <v>1</v>
      </c>
      <c r="L90" s="306"/>
      <c r="M90" s="306">
        <f>K90+L90</f>
        <v>1</v>
      </c>
      <c r="N90" s="307">
        <f>M90/SUM(M$90:M$94)*100</f>
        <v>16.666666666666664</v>
      </c>
      <c r="O90" s="309"/>
      <c r="P90" s="306"/>
      <c r="Q90" s="306">
        <f>O90+P90</f>
        <v>0</v>
      </c>
      <c r="R90" s="307">
        <f>Q90/SUM(Q$90:Q$94)*100</f>
        <v>0</v>
      </c>
      <c r="S90" s="309"/>
      <c r="T90" s="306"/>
      <c r="U90" s="306">
        <f>T90</f>
        <v>0</v>
      </c>
      <c r="V90" s="307">
        <f>U90/SUM(U$90:U$94)*100</f>
        <v>0</v>
      </c>
      <c r="W90" s="308">
        <f>C90+G90+K90+O90+S90</f>
        <v>2</v>
      </c>
      <c r="X90" s="306">
        <f>D90+H90+L90+P90+T90</f>
        <v>0</v>
      </c>
      <c r="Y90" s="306">
        <f>E90+I90+M90+Q90+U90</f>
        <v>2</v>
      </c>
      <c r="Z90" s="310">
        <f>Y90/SUM(Y$90:Y$94)*100</f>
        <v>8.333333333333332</v>
      </c>
      <c r="AA90" s="311">
        <f>SUM(Y90:Y94)</f>
        <v>24</v>
      </c>
      <c r="AB90" s="312">
        <f>SUM(Y90:Y91)</f>
        <v>20</v>
      </c>
      <c r="AC90" s="313">
        <f>AB90/AA90*100</f>
        <v>83.33333333333334</v>
      </c>
      <c r="AG90" s="285"/>
    </row>
    <row r="91" spans="1:33" ht="16.5">
      <c r="A91" s="331"/>
      <c r="B91" s="26" t="s">
        <v>47</v>
      </c>
      <c r="C91" s="59">
        <f>1+0+1+1</f>
        <v>3</v>
      </c>
      <c r="D91" s="4">
        <f>1+0+1+1</f>
        <v>3</v>
      </c>
      <c r="E91" s="4">
        <f>C91+D91</f>
        <v>6</v>
      </c>
      <c r="F91" s="115">
        <f>E91/SUM(E$90:E$94)*100</f>
        <v>100</v>
      </c>
      <c r="G91" s="43">
        <f>1+0+1</f>
        <v>2</v>
      </c>
      <c r="H91" s="4">
        <f>1+0+1</f>
        <v>2</v>
      </c>
      <c r="I91" s="4">
        <f>G91+H91</f>
        <v>4</v>
      </c>
      <c r="J91" s="115">
        <f>I91/SUM(I$90:I$94)*100</f>
        <v>66.66666666666666</v>
      </c>
      <c r="K91" s="43">
        <f>1+0+1</f>
        <v>2</v>
      </c>
      <c r="L91" s="4">
        <f>1+0+1</f>
        <v>2</v>
      </c>
      <c r="M91" s="4">
        <f>K91+L91</f>
        <v>4</v>
      </c>
      <c r="N91" s="115">
        <f>M91/SUM(M$90:M$94)*100</f>
        <v>66.66666666666666</v>
      </c>
      <c r="O91" s="162"/>
      <c r="P91" s="4">
        <f>1+0+1</f>
        <v>2</v>
      </c>
      <c r="Q91" s="4">
        <f>O91+P91</f>
        <v>2</v>
      </c>
      <c r="R91" s="115">
        <f>Q91/SUM(Q$90:Q$94)*100</f>
        <v>66.66666666666666</v>
      </c>
      <c r="S91" s="162"/>
      <c r="T91" s="4">
        <f>1+0+1</f>
        <v>2</v>
      </c>
      <c r="U91" s="4">
        <f>T91</f>
        <v>2</v>
      </c>
      <c r="V91" s="115">
        <f>U91/SUM(U$90:U$94)*100</f>
        <v>66.66666666666666</v>
      </c>
      <c r="W91" s="43">
        <f>C91+G91+K91+O91+S91</f>
        <v>7</v>
      </c>
      <c r="X91" s="4">
        <f>D91+H91+L91+P91+T91</f>
        <v>11</v>
      </c>
      <c r="Y91" s="4">
        <f>E91+I91+M91+Q91+U91</f>
        <v>18</v>
      </c>
      <c r="Z91" s="104">
        <f>Y91/SUM(Y$90:Y$94)*100</f>
        <v>75</v>
      </c>
      <c r="AA91" s="72"/>
      <c r="AB91" s="81"/>
      <c r="AC91" s="136"/>
      <c r="AG91" s="285"/>
    </row>
    <row r="92" spans="1:33" ht="16.5">
      <c r="A92" s="331"/>
      <c r="B92" s="26" t="s">
        <v>49</v>
      </c>
      <c r="C92" s="59"/>
      <c r="D92" s="4"/>
      <c r="E92" s="4">
        <f>C92+D92</f>
        <v>0</v>
      </c>
      <c r="F92" s="114">
        <f>E92/SUM(E$90:E$94)*100</f>
        <v>0</v>
      </c>
      <c r="G92" s="43"/>
      <c r="H92" s="4">
        <f>1+0</f>
        <v>1</v>
      </c>
      <c r="I92" s="4">
        <f>G92+H92</f>
        <v>1</v>
      </c>
      <c r="J92" s="114">
        <f>I92/SUM(I$90:I$94)*100</f>
        <v>16.666666666666664</v>
      </c>
      <c r="K92" s="43"/>
      <c r="L92" s="4">
        <f>1+0</f>
        <v>1</v>
      </c>
      <c r="M92" s="4">
        <f>K92+L92</f>
        <v>1</v>
      </c>
      <c r="N92" s="114">
        <f>M92/SUM(M$90:M$94)*100</f>
        <v>16.666666666666664</v>
      </c>
      <c r="O92" s="162"/>
      <c r="P92" s="4">
        <f>1+0</f>
        <v>1</v>
      </c>
      <c r="Q92" s="4">
        <f>O92+P92</f>
        <v>1</v>
      </c>
      <c r="R92" s="114">
        <f>Q92/SUM(Q$90:Q$94)*100</f>
        <v>33.33333333333333</v>
      </c>
      <c r="S92" s="162"/>
      <c r="T92" s="4">
        <f>1+0</f>
        <v>1</v>
      </c>
      <c r="U92" s="4">
        <f>T92</f>
        <v>1</v>
      </c>
      <c r="V92" s="114">
        <f>U92/SUM(U$90:U$94)*100</f>
        <v>33.33333333333333</v>
      </c>
      <c r="W92" s="43">
        <f>C92+G92+K92+O92+S92</f>
        <v>0</v>
      </c>
      <c r="X92" s="4">
        <f>D92+H92+L92+P92+T92</f>
        <v>4</v>
      </c>
      <c r="Y92" s="4">
        <f>E92+I92+M92+Q92+U92</f>
        <v>4</v>
      </c>
      <c r="Z92" s="104">
        <f>Y92/SUM(Y$90:Y$94)*100</f>
        <v>16.666666666666664</v>
      </c>
      <c r="AA92" s="72"/>
      <c r="AB92" s="81"/>
      <c r="AC92" s="136"/>
      <c r="AG92" s="285"/>
    </row>
    <row r="93" spans="1:33" ht="16.5">
      <c r="A93" s="331"/>
      <c r="B93" s="26" t="s">
        <v>50</v>
      </c>
      <c r="C93" s="59"/>
      <c r="D93" s="4"/>
      <c r="E93" s="4">
        <f>C93+D93</f>
        <v>0</v>
      </c>
      <c r="F93" s="104">
        <f>E93/SUM(E$90:E$94)*100</f>
        <v>0</v>
      </c>
      <c r="G93" s="43"/>
      <c r="H93" s="4"/>
      <c r="I93" s="4">
        <f>G93+H93</f>
        <v>0</v>
      </c>
      <c r="J93" s="104">
        <f>I93/SUM(I$90:I$94)*100</f>
        <v>0</v>
      </c>
      <c r="K93" s="43"/>
      <c r="L93" s="4"/>
      <c r="M93" s="4">
        <f>K93+L93</f>
        <v>0</v>
      </c>
      <c r="N93" s="104">
        <f>M93/SUM(M$90:M$94)*100</f>
        <v>0</v>
      </c>
      <c r="O93" s="162"/>
      <c r="P93" s="4"/>
      <c r="Q93" s="4">
        <f>O93+P93</f>
        <v>0</v>
      </c>
      <c r="R93" s="104">
        <f>Q93/SUM(Q$90:Q$94)*100</f>
        <v>0</v>
      </c>
      <c r="S93" s="162"/>
      <c r="T93" s="4"/>
      <c r="U93" s="4">
        <f>T93</f>
        <v>0</v>
      </c>
      <c r="V93" s="104">
        <f>U93/SUM(U$90:U$94)*100</f>
        <v>0</v>
      </c>
      <c r="W93" s="43">
        <f>C93+G93+K93+O93+S93</f>
        <v>0</v>
      </c>
      <c r="X93" s="4">
        <f>D93+H93+L93+P93+T93</f>
        <v>0</v>
      </c>
      <c r="Y93" s="4">
        <f>E93+I93+M93+Q93+U93</f>
        <v>0</v>
      </c>
      <c r="Z93" s="104">
        <f>Y93/SUM(Y$90:Y$94)*100</f>
        <v>0</v>
      </c>
      <c r="AA93" s="72"/>
      <c r="AB93" s="81"/>
      <c r="AC93" s="136"/>
      <c r="AG93" s="285"/>
    </row>
    <row r="94" spans="1:33" ht="16.5">
      <c r="A94" s="354"/>
      <c r="B94" s="33" t="s">
        <v>4</v>
      </c>
      <c r="C94" s="66"/>
      <c r="D94" s="17"/>
      <c r="E94" s="17">
        <f>C94+D94</f>
        <v>0</v>
      </c>
      <c r="F94" s="105">
        <f>E94/SUM(E$90:E$94)*100</f>
        <v>0</v>
      </c>
      <c r="G94" s="50"/>
      <c r="H94" s="17"/>
      <c r="I94" s="17">
        <f>G94+H94</f>
        <v>0</v>
      </c>
      <c r="J94" s="105">
        <f>I94/SUM(I$90:I$94)*100</f>
        <v>0</v>
      </c>
      <c r="K94" s="50"/>
      <c r="L94" s="17"/>
      <c r="M94" s="17">
        <f>K94+L94</f>
        <v>0</v>
      </c>
      <c r="N94" s="105">
        <f>M94/SUM(M$90:M$94)*100</f>
        <v>0</v>
      </c>
      <c r="O94" s="163"/>
      <c r="P94" s="17"/>
      <c r="Q94" s="17">
        <f>O94+P94</f>
        <v>0</v>
      </c>
      <c r="R94" s="105">
        <f>Q94/SUM(Q$90:Q$94)*100</f>
        <v>0</v>
      </c>
      <c r="S94" s="163"/>
      <c r="T94" s="17"/>
      <c r="U94" s="17">
        <f>T94</f>
        <v>0</v>
      </c>
      <c r="V94" s="105">
        <f>U94/SUM(U$90:U$94)*100</f>
        <v>0</v>
      </c>
      <c r="W94" s="50">
        <f>C94+G94+K94+O94+S94</f>
        <v>0</v>
      </c>
      <c r="X94" s="17">
        <f>D94+H94+L94+P94+T94</f>
        <v>0</v>
      </c>
      <c r="Y94" s="17">
        <f>E94+I94+M94+Q94+U94</f>
        <v>0</v>
      </c>
      <c r="Z94" s="105">
        <f>Y94/SUM(Y$90:Y$94)*100</f>
        <v>0</v>
      </c>
      <c r="AA94" s="73"/>
      <c r="AB94" s="82"/>
      <c r="AC94" s="137"/>
      <c r="AG94" s="285"/>
    </row>
    <row r="95" spans="1:33" ht="20.1" customHeight="1">
      <c r="A95" s="360" t="s">
        <v>26</v>
      </c>
      <c r="B95" s="145" t="s">
        <v>5</v>
      </c>
      <c r="C95" s="213">
        <f>1+0+1+1+1</f>
        <v>4</v>
      </c>
      <c r="D95" s="214">
        <f>1+0+1+1+1</f>
        <v>4</v>
      </c>
      <c r="E95" s="214">
        <f>C95+D95</f>
        <v>8</v>
      </c>
      <c r="F95" s="150">
        <f>E95/SUM(E$95:E$99)*100</f>
        <v>100</v>
      </c>
      <c r="G95" s="215">
        <f>1+0+1+1+1</f>
        <v>4</v>
      </c>
      <c r="H95" s="214">
        <f>1+0+1+1+1</f>
        <v>4</v>
      </c>
      <c r="I95" s="214">
        <f>G95+H95</f>
        <v>8</v>
      </c>
      <c r="J95" s="110">
        <f>I95/SUM(I$95:I$99)*100</f>
        <v>100</v>
      </c>
      <c r="K95" s="215">
        <f>1+0+1+1+1</f>
        <v>4</v>
      </c>
      <c r="L95" s="214">
        <f>1+0+1+1+1</f>
        <v>4</v>
      </c>
      <c r="M95" s="214">
        <f>K95+L95</f>
        <v>8</v>
      </c>
      <c r="N95" s="150">
        <f>M95/SUM(M$95:M$99)*100</f>
        <v>100</v>
      </c>
      <c r="O95" s="216"/>
      <c r="P95" s="214">
        <f>1+0+1+1+1</f>
        <v>4</v>
      </c>
      <c r="Q95" s="214">
        <f>O95+P95</f>
        <v>4</v>
      </c>
      <c r="R95" s="150">
        <f>Q95/SUM(Q$95:Q$99)*100</f>
        <v>100</v>
      </c>
      <c r="S95" s="216"/>
      <c r="T95" s="214">
        <f>1+0+1+1+1</f>
        <v>4</v>
      </c>
      <c r="U95" s="214">
        <f>T95</f>
        <v>4</v>
      </c>
      <c r="V95" s="150">
        <f>U95/SUM(U$95:U$99)*100</f>
        <v>100</v>
      </c>
      <c r="W95" s="215">
        <f>C95+G95+K95+O95+S95</f>
        <v>12</v>
      </c>
      <c r="X95" s="214">
        <f>D95+H95+L95+P95+T95</f>
        <v>20</v>
      </c>
      <c r="Y95" s="214">
        <f>E95+I95+M95+Q95+U95</f>
        <v>32</v>
      </c>
      <c r="Z95" s="110">
        <f>Y95/SUM(Y$95:Y$99)*100</f>
        <v>100</v>
      </c>
      <c r="AA95" s="223">
        <f>SUM(Y95:Y99)</f>
        <v>32</v>
      </c>
      <c r="AB95" s="84">
        <f>SUM(Y95:Y96)</f>
        <v>32</v>
      </c>
      <c r="AC95" s="140">
        <f>AB95/AA95*100</f>
        <v>100</v>
      </c>
      <c r="AG95" s="285"/>
    </row>
    <row r="96" spans="1:33" ht="16.5">
      <c r="A96" s="343"/>
      <c r="B96" s="29" t="s">
        <v>47</v>
      </c>
      <c r="C96" s="62"/>
      <c r="D96" s="6"/>
      <c r="E96" s="6">
        <f>C96+D96</f>
        <v>0</v>
      </c>
      <c r="F96" s="148">
        <f>E96/SUM(E$95:E$99)*100</f>
        <v>0</v>
      </c>
      <c r="G96" s="46"/>
      <c r="H96" s="6"/>
      <c r="I96" s="6">
        <f>G96+H96</f>
        <v>0</v>
      </c>
      <c r="J96" s="148">
        <f>I96/SUM(I$95:I$99)*100</f>
        <v>0</v>
      </c>
      <c r="K96" s="46"/>
      <c r="L96" s="6"/>
      <c r="M96" s="6">
        <f>K96+L96</f>
        <v>0</v>
      </c>
      <c r="N96" s="148">
        <f>M96/SUM(M$95:M$99)*100</f>
        <v>0</v>
      </c>
      <c r="O96" s="159"/>
      <c r="P96" s="6"/>
      <c r="Q96" s="6">
        <f>O96+P96</f>
        <v>0</v>
      </c>
      <c r="R96" s="148">
        <f>Q96/SUM(Q$95:Q$99)*100</f>
        <v>0</v>
      </c>
      <c r="S96" s="159"/>
      <c r="T96" s="6"/>
      <c r="U96" s="6">
        <f>T96</f>
        <v>0</v>
      </c>
      <c r="V96" s="148">
        <f>U96/SUM(U$95:U$99)*100</f>
        <v>0</v>
      </c>
      <c r="W96" s="46">
        <f>C96+G96+K96+O96+S96</f>
        <v>0</v>
      </c>
      <c r="X96" s="6">
        <f>D96+H96+L96+P96+T96</f>
        <v>0</v>
      </c>
      <c r="Y96" s="6">
        <f>E96+I96+M96+Q96+U96</f>
        <v>0</v>
      </c>
      <c r="Z96" s="148">
        <f>Y96/SUM(Y$95:Y$99)*100</f>
        <v>0</v>
      </c>
      <c r="AA96" s="75"/>
      <c r="AB96" s="84"/>
      <c r="AC96" s="140"/>
      <c r="AG96" s="285"/>
    </row>
    <row r="97" spans="1:33" ht="16.5">
      <c r="A97" s="343"/>
      <c r="B97" s="29" t="s">
        <v>49</v>
      </c>
      <c r="C97" s="62"/>
      <c r="D97" s="6"/>
      <c r="E97" s="6">
        <f>C97+D97</f>
        <v>0</v>
      </c>
      <c r="F97" s="147">
        <f>E97/SUM(E$95:E$99)*100</f>
        <v>0</v>
      </c>
      <c r="G97" s="46"/>
      <c r="H97" s="6"/>
      <c r="I97" s="6">
        <f>G97+H97</f>
        <v>0</v>
      </c>
      <c r="J97" s="147">
        <f>I97/SUM(I$95:I$99)*100</f>
        <v>0</v>
      </c>
      <c r="K97" s="46"/>
      <c r="L97" s="6"/>
      <c r="M97" s="6">
        <f>K97+L97</f>
        <v>0</v>
      </c>
      <c r="N97" s="147">
        <f>M97/SUM(M$95:M$99)*100</f>
        <v>0</v>
      </c>
      <c r="O97" s="159"/>
      <c r="P97" s="6"/>
      <c r="Q97" s="6">
        <f>O97+P97</f>
        <v>0</v>
      </c>
      <c r="R97" s="147">
        <f>Q97/SUM(Q$95:Q$99)*100</f>
        <v>0</v>
      </c>
      <c r="S97" s="159"/>
      <c r="T97" s="6"/>
      <c r="U97" s="6">
        <f>T97</f>
        <v>0</v>
      </c>
      <c r="V97" s="147">
        <f>U97/SUM(U$95:U$99)*100</f>
        <v>0</v>
      </c>
      <c r="W97" s="46">
        <f>C97+G97+K97+O97+S97</f>
        <v>0</v>
      </c>
      <c r="X97" s="6">
        <f>D97+H97+L97+P97+T97</f>
        <v>0</v>
      </c>
      <c r="Y97" s="6">
        <f>E97+I97+M97+Q97+U97</f>
        <v>0</v>
      </c>
      <c r="Z97" s="148">
        <f>Y97/SUM(Y$95:Y$99)*100</f>
        <v>0</v>
      </c>
      <c r="AA97" s="75"/>
      <c r="AB97" s="84"/>
      <c r="AC97" s="140"/>
      <c r="AG97" s="285"/>
    </row>
    <row r="98" spans="1:33" ht="16.5">
      <c r="A98" s="343"/>
      <c r="B98" s="29" t="s">
        <v>50</v>
      </c>
      <c r="C98" s="62"/>
      <c r="D98" s="6"/>
      <c r="E98" s="6">
        <f>C98+D98</f>
        <v>0</v>
      </c>
      <c r="F98" s="110">
        <f>E98/SUM(E$95:E$99)*100</f>
        <v>0</v>
      </c>
      <c r="G98" s="46"/>
      <c r="H98" s="6"/>
      <c r="I98" s="6">
        <f>G98+H98</f>
        <v>0</v>
      </c>
      <c r="J98" s="150">
        <f>I98/SUM(I$95:I$99)*100</f>
        <v>0</v>
      </c>
      <c r="K98" s="46"/>
      <c r="L98" s="6"/>
      <c r="M98" s="6">
        <f>K98+L98</f>
        <v>0</v>
      </c>
      <c r="N98" s="110">
        <f>M98/SUM(M$95:M$99)*100</f>
        <v>0</v>
      </c>
      <c r="O98" s="159"/>
      <c r="P98" s="6"/>
      <c r="Q98" s="6">
        <f>O98+P98</f>
        <v>0</v>
      </c>
      <c r="R98" s="110">
        <f>Q98/SUM(Q$95:Q$99)*100</f>
        <v>0</v>
      </c>
      <c r="S98" s="159"/>
      <c r="T98" s="6"/>
      <c r="U98" s="6">
        <f>T98</f>
        <v>0</v>
      </c>
      <c r="V98" s="110">
        <f>U98/SUM(U$95:U$99)*100</f>
        <v>0</v>
      </c>
      <c r="W98" s="46">
        <f>C98+G98+K98+O98+S98</f>
        <v>0</v>
      </c>
      <c r="X98" s="6">
        <f>D98+H98+L98+P98+T98</f>
        <v>0</v>
      </c>
      <c r="Y98" s="6">
        <f>E98+I98+M98+Q98+U98</f>
        <v>0</v>
      </c>
      <c r="Z98" s="147">
        <f>Y98/SUM(Y$95:Y$99)*100</f>
        <v>0</v>
      </c>
      <c r="AA98" s="75"/>
      <c r="AB98" s="84"/>
      <c r="AC98" s="140"/>
      <c r="AG98" s="285"/>
    </row>
    <row r="99" spans="1:33" ht="16.5">
      <c r="A99" s="344"/>
      <c r="B99" s="36" t="s">
        <v>4</v>
      </c>
      <c r="C99" s="70"/>
      <c r="D99" s="19"/>
      <c r="E99" s="19">
        <f>C99+D99</f>
        <v>0</v>
      </c>
      <c r="F99" s="149">
        <f>E99/SUM(E$95:E$99)*100</f>
        <v>0</v>
      </c>
      <c r="G99" s="54"/>
      <c r="H99" s="19"/>
      <c r="I99" s="36">
        <f>G99+H99</f>
        <v>0</v>
      </c>
      <c r="J99" s="284">
        <f>I99/SUM(I$95:I$99)*100</f>
        <v>0</v>
      </c>
      <c r="K99" s="54"/>
      <c r="L99" s="19"/>
      <c r="M99" s="19">
        <f>K99+L99</f>
        <v>0</v>
      </c>
      <c r="N99" s="149">
        <f>M99/SUM(M$95:M$99)*100</f>
        <v>0</v>
      </c>
      <c r="O99" s="160"/>
      <c r="P99" s="19"/>
      <c r="Q99" s="19">
        <f>O99+P99</f>
        <v>0</v>
      </c>
      <c r="R99" s="149">
        <f>Q99/SUM(Q$95:Q$99)*100</f>
        <v>0</v>
      </c>
      <c r="S99" s="160"/>
      <c r="T99" s="19"/>
      <c r="U99" s="19">
        <f>T99</f>
        <v>0</v>
      </c>
      <c r="V99" s="149">
        <f>U99/SUM(U$95:U$99)*100</f>
        <v>0</v>
      </c>
      <c r="W99" s="54">
        <f>C99+G99+K99+O99+S99</f>
        <v>0</v>
      </c>
      <c r="X99" s="19">
        <f>D99+H99+L99+P99+T99</f>
        <v>0</v>
      </c>
      <c r="Y99" s="19">
        <f>E99+I99+M99+Q99+U99</f>
        <v>0</v>
      </c>
      <c r="Z99" s="149">
        <f>Y99/SUM(Y$95:Y$99)*100</f>
        <v>0</v>
      </c>
      <c r="AA99" s="76"/>
      <c r="AB99" s="85"/>
      <c r="AC99" s="141"/>
      <c r="AG99" s="285"/>
    </row>
    <row r="100" spans="1:33" ht="16.5">
      <c r="A100" s="339" t="s">
        <v>24</v>
      </c>
      <c r="B100" s="34" t="s">
        <v>5</v>
      </c>
      <c r="C100" s="67">
        <f>1+0+1</f>
        <v>2</v>
      </c>
      <c r="D100" s="14">
        <f>1+0+1</f>
        <v>2</v>
      </c>
      <c r="E100" s="14">
        <f>C100+D100</f>
        <v>4</v>
      </c>
      <c r="F100" s="106">
        <f>E100/SUM(E$100:E$104)*100</f>
        <v>40</v>
      </c>
      <c r="G100" s="51">
        <f>1+0+1</f>
        <v>2</v>
      </c>
      <c r="H100" s="14">
        <f>1+0+1</f>
        <v>2</v>
      </c>
      <c r="I100" s="14">
        <f>G100+H100</f>
        <v>4</v>
      </c>
      <c r="J100" s="106">
        <f>I100/SUM(I$100:I$104)*100</f>
        <v>40</v>
      </c>
      <c r="K100" s="51">
        <f>1+0+1</f>
        <v>2</v>
      </c>
      <c r="L100" s="14">
        <f>1+0+1</f>
        <v>2</v>
      </c>
      <c r="M100" s="14">
        <f>K100+L100</f>
        <v>4</v>
      </c>
      <c r="N100" s="106">
        <f>M100/SUM(M$100:M$104)*100</f>
        <v>40</v>
      </c>
      <c r="O100" s="165"/>
      <c r="P100" s="14">
        <f>1+0+1</f>
        <v>2</v>
      </c>
      <c r="Q100" s="14">
        <f>O100+P100</f>
        <v>2</v>
      </c>
      <c r="R100" s="106">
        <f>Q100/SUM(Q$100:Q$104)*100</f>
        <v>40</v>
      </c>
      <c r="S100" s="165"/>
      <c r="T100" s="14">
        <f>1+0+1</f>
        <v>2</v>
      </c>
      <c r="U100" s="14">
        <f>T100</f>
        <v>2</v>
      </c>
      <c r="V100" s="106">
        <f>U100/SUM(U$100:U$104)*100</f>
        <v>40</v>
      </c>
      <c r="W100" s="51">
        <f>C100+G100+K100+O100+S100</f>
        <v>6</v>
      </c>
      <c r="X100" s="14">
        <f>D100+H100+L100+P100+T100</f>
        <v>10</v>
      </c>
      <c r="Y100" s="14">
        <f>E100+I100+M100+Q100+U100</f>
        <v>16</v>
      </c>
      <c r="Z100" s="106">
        <f>Y100/SUM(Y$100:Y$104)*100</f>
        <v>40</v>
      </c>
      <c r="AA100" s="91">
        <f>SUM(Y100:Y104)</f>
        <v>40</v>
      </c>
      <c r="AB100" s="83">
        <f>SUM(Y100:Y101)</f>
        <v>37</v>
      </c>
      <c r="AC100" s="138">
        <f>AB100/AA100*100</f>
        <v>92.5</v>
      </c>
      <c r="AG100" s="285"/>
    </row>
    <row r="101" spans="1:33" ht="16.5">
      <c r="A101" s="340"/>
      <c r="B101" s="28" t="s">
        <v>47</v>
      </c>
      <c r="C101" s="61">
        <f>1+0+1</f>
        <v>2</v>
      </c>
      <c r="D101" s="5">
        <f>1+0+1+1</f>
        <v>3</v>
      </c>
      <c r="E101" s="5">
        <f>C101+D101</f>
        <v>5</v>
      </c>
      <c r="F101" s="106">
        <f>E101/SUM(E$100:E$104)*100</f>
        <v>50</v>
      </c>
      <c r="G101" s="45">
        <f>1+0+1</f>
        <v>2</v>
      </c>
      <c r="H101" s="5">
        <f>1+0+1+1</f>
        <v>3</v>
      </c>
      <c r="I101" s="5">
        <f>G101+H101</f>
        <v>5</v>
      </c>
      <c r="J101" s="106">
        <f>I101/SUM(I$100:I$104)*100</f>
        <v>50</v>
      </c>
      <c r="K101" s="45">
        <f>1+0+1</f>
        <v>2</v>
      </c>
      <c r="L101" s="5">
        <f>1+0+1+1</f>
        <v>3</v>
      </c>
      <c r="M101" s="5">
        <f>K101+L101</f>
        <v>5</v>
      </c>
      <c r="N101" s="106">
        <f>M101/SUM(M$100:M$104)*100</f>
        <v>50</v>
      </c>
      <c r="O101" s="164"/>
      <c r="P101" s="5">
        <f>1+0+1+1</f>
        <v>3</v>
      </c>
      <c r="Q101" s="5">
        <f>O101+P101</f>
        <v>3</v>
      </c>
      <c r="R101" s="106">
        <f>Q101/SUM(Q$100:Q$104)*100</f>
        <v>60</v>
      </c>
      <c r="S101" s="164"/>
      <c r="T101" s="5">
        <f>1+0+1+1</f>
        <v>3</v>
      </c>
      <c r="U101" s="5">
        <f>T101</f>
        <v>3</v>
      </c>
      <c r="V101" s="106">
        <f>U101/SUM(U$100:U$104)*100</f>
        <v>60</v>
      </c>
      <c r="W101" s="45">
        <f>C101+G101+K101+O101+S101</f>
        <v>6</v>
      </c>
      <c r="X101" s="5">
        <f>D101+H101+L101+P101+T101</f>
        <v>15</v>
      </c>
      <c r="Y101" s="5">
        <f>E101+I101+M101+Q101+U101</f>
        <v>21</v>
      </c>
      <c r="Z101" s="106">
        <f>Y101/SUM(Y$100:Y$104)*100</f>
        <v>52.5</v>
      </c>
      <c r="AA101" s="74"/>
      <c r="AB101" s="83"/>
      <c r="AC101" s="138"/>
      <c r="AG101" s="285"/>
    </row>
    <row r="102" spans="1:33" ht="16.5">
      <c r="A102" s="340"/>
      <c r="B102" s="28" t="s">
        <v>49</v>
      </c>
      <c r="C102" s="61">
        <f>1+0</f>
        <v>1</v>
      </c>
      <c r="D102" s="5"/>
      <c r="E102" s="5">
        <f>C102+D102</f>
        <v>1</v>
      </c>
      <c r="F102" s="106">
        <f>E102/SUM(E$100:E$104)*100</f>
        <v>10</v>
      </c>
      <c r="G102" s="45">
        <f>1+0</f>
        <v>1</v>
      </c>
      <c r="H102" s="5"/>
      <c r="I102" s="5">
        <f>G102+H102</f>
        <v>1</v>
      </c>
      <c r="J102" s="106">
        <f>I102/SUM(I$100:I$104)*100</f>
        <v>10</v>
      </c>
      <c r="K102" s="45">
        <f>1+0</f>
        <v>1</v>
      </c>
      <c r="L102" s="5"/>
      <c r="M102" s="5">
        <f>K102+L102</f>
        <v>1</v>
      </c>
      <c r="N102" s="106">
        <f>M102/SUM(M$100:M$104)*100</f>
        <v>10</v>
      </c>
      <c r="O102" s="164"/>
      <c r="P102" s="5"/>
      <c r="Q102" s="5">
        <f>O102+P102</f>
        <v>0</v>
      </c>
      <c r="R102" s="106">
        <f>Q102/SUM(Q$100:Q$104)*100</f>
        <v>0</v>
      </c>
      <c r="S102" s="164"/>
      <c r="T102" s="5"/>
      <c r="U102" s="5">
        <f>T102</f>
        <v>0</v>
      </c>
      <c r="V102" s="106">
        <f>U102/SUM(U$100:U$104)*100</f>
        <v>0</v>
      </c>
      <c r="W102" s="45">
        <f>C102+G102+K102+O102+S102</f>
        <v>3</v>
      </c>
      <c r="X102" s="5">
        <f>D102+H102+L102+P102+T102</f>
        <v>0</v>
      </c>
      <c r="Y102" s="5">
        <f>E102+I102+M102+Q102+U102</f>
        <v>3</v>
      </c>
      <c r="Z102" s="106">
        <f>Y102/SUM(Y$100:Y$104)*100</f>
        <v>7.5</v>
      </c>
      <c r="AA102" s="74"/>
      <c r="AB102" s="83"/>
      <c r="AC102" s="138"/>
      <c r="AG102" s="285"/>
    </row>
    <row r="103" spans="1:33" ht="16.5">
      <c r="A103" s="340"/>
      <c r="B103" s="28" t="s">
        <v>50</v>
      </c>
      <c r="C103" s="61"/>
      <c r="D103" s="5"/>
      <c r="E103" s="5">
        <f>C103+D103</f>
        <v>0</v>
      </c>
      <c r="F103" s="106">
        <f>E103/SUM(E$100:E$104)*100</f>
        <v>0</v>
      </c>
      <c r="G103" s="45"/>
      <c r="H103" s="5"/>
      <c r="I103" s="5">
        <f>G103+H103</f>
        <v>0</v>
      </c>
      <c r="J103" s="106">
        <f>I103/SUM(I$100:I$104)*100</f>
        <v>0</v>
      </c>
      <c r="K103" s="45"/>
      <c r="L103" s="5"/>
      <c r="M103" s="5">
        <f>K103+L103</f>
        <v>0</v>
      </c>
      <c r="N103" s="106">
        <f>M103/SUM(M$100:M$104)*100</f>
        <v>0</v>
      </c>
      <c r="O103" s="164"/>
      <c r="P103" s="5"/>
      <c r="Q103" s="5">
        <f>O103+P103</f>
        <v>0</v>
      </c>
      <c r="R103" s="106">
        <f>Q103/SUM(Q$100:Q$104)*100</f>
        <v>0</v>
      </c>
      <c r="S103" s="164"/>
      <c r="T103" s="5"/>
      <c r="U103" s="5">
        <f>T103</f>
        <v>0</v>
      </c>
      <c r="V103" s="106">
        <f>U103/SUM(U$100:U$104)*100</f>
        <v>0</v>
      </c>
      <c r="W103" s="45">
        <f>C103+G103+K103+O103+S103</f>
        <v>0</v>
      </c>
      <c r="X103" s="5">
        <f>D103+H103+L103+P103+T103</f>
        <v>0</v>
      </c>
      <c r="Y103" s="5">
        <f>E103+I103+M103+Q103+U103</f>
        <v>0</v>
      </c>
      <c r="Z103" s="106">
        <f>Y103/SUM(Y$100:Y$104)*100</f>
        <v>0</v>
      </c>
      <c r="AA103" s="74"/>
      <c r="AB103" s="83"/>
      <c r="AC103" s="138"/>
      <c r="AG103" s="285"/>
    </row>
    <row r="104" spans="1:33" ht="16.5">
      <c r="A104" s="341"/>
      <c r="B104" s="229" t="s">
        <v>4</v>
      </c>
      <c r="C104" s="68"/>
      <c r="D104" s="11"/>
      <c r="E104" s="11">
        <f>C104+D104</f>
        <v>0</v>
      </c>
      <c r="F104" s="106">
        <f>E104/SUM(E$100:E$104)*100</f>
        <v>0</v>
      </c>
      <c r="G104" s="52"/>
      <c r="H104" s="11"/>
      <c r="I104" s="11">
        <f>G104+H104</f>
        <v>0</v>
      </c>
      <c r="J104" s="106">
        <f>I104/SUM(I$100:I$104)*100</f>
        <v>0</v>
      </c>
      <c r="K104" s="52"/>
      <c r="L104" s="11"/>
      <c r="M104" s="11">
        <f>K104+L104</f>
        <v>0</v>
      </c>
      <c r="N104" s="106">
        <f>M104/SUM(M$100:M$104)*100</f>
        <v>0</v>
      </c>
      <c r="O104" s="167"/>
      <c r="P104" s="11"/>
      <c r="Q104" s="11">
        <f>O104+P104</f>
        <v>0</v>
      </c>
      <c r="R104" s="106">
        <f>Q104/SUM(Q$100:Q$104)*100</f>
        <v>0</v>
      </c>
      <c r="S104" s="167"/>
      <c r="T104" s="11"/>
      <c r="U104" s="11">
        <f>T104</f>
        <v>0</v>
      </c>
      <c r="V104" s="106">
        <f>U104/SUM(U$100:U$104)*100</f>
        <v>0</v>
      </c>
      <c r="W104" s="52">
        <f>C104+G104+K104+O104+S104</f>
        <v>0</v>
      </c>
      <c r="X104" s="11">
        <f>D104+H104+L104+P104+T104</f>
        <v>0</v>
      </c>
      <c r="Y104" s="11">
        <f>E104+I104+M104+Q104+U104</f>
        <v>0</v>
      </c>
      <c r="Z104" s="106">
        <f>Y104/SUM(Y$100:Y$104)*100</f>
        <v>0</v>
      </c>
      <c r="AA104" s="74"/>
      <c r="AB104" s="83"/>
      <c r="AC104" s="138"/>
      <c r="AG104" s="285"/>
    </row>
    <row r="105" spans="1:33" ht="16.5">
      <c r="A105" s="347" t="s">
        <v>25</v>
      </c>
      <c r="B105" s="20" t="s">
        <v>5</v>
      </c>
      <c r="C105" s="55">
        <f>1+0</f>
        <v>1</v>
      </c>
      <c r="D105" s="7">
        <f>1+0+1</f>
        <v>2</v>
      </c>
      <c r="E105" s="7">
        <f>C105+D105</f>
        <v>3</v>
      </c>
      <c r="F105" s="151">
        <f>E105/SUM(E$105:E$109)*100</f>
        <v>75</v>
      </c>
      <c r="G105" s="37">
        <f>1+0+1</f>
        <v>2</v>
      </c>
      <c r="H105" s="7">
        <f>1+0+1</f>
        <v>2</v>
      </c>
      <c r="I105" s="7">
        <f>G105+H105</f>
        <v>4</v>
      </c>
      <c r="J105" s="112">
        <f>I105/SUM(I$105:I$109)*100</f>
        <v>100</v>
      </c>
      <c r="K105" s="37">
        <f>1+0+1</f>
        <v>2</v>
      </c>
      <c r="L105" s="7">
        <f>1+0+1</f>
        <v>2</v>
      </c>
      <c r="M105" s="7">
        <f>K105+L105</f>
        <v>4</v>
      </c>
      <c r="N105" s="151">
        <f>M105/SUM(M$105:M$109)*100</f>
        <v>100</v>
      </c>
      <c r="O105" s="153"/>
      <c r="P105" s="7">
        <f>1+0+1</f>
        <v>2</v>
      </c>
      <c r="Q105" s="7">
        <f>O105+P105</f>
        <v>2</v>
      </c>
      <c r="R105" s="151">
        <f>Q105/SUM(Q$105:Q$109)*100</f>
        <v>100</v>
      </c>
      <c r="S105" s="153"/>
      <c r="T105" s="7">
        <f>1+0+1</f>
        <v>2</v>
      </c>
      <c r="U105" s="7">
        <f>T105</f>
        <v>2</v>
      </c>
      <c r="V105" s="151">
        <f>U105/SUM(U$105:U$109)*100</f>
        <v>100</v>
      </c>
      <c r="W105" s="37">
        <f>C105+G105+K105+O105+S105</f>
        <v>5</v>
      </c>
      <c r="X105" s="7">
        <f>D105+H105+L105+P105+T105</f>
        <v>10</v>
      </c>
      <c r="Y105" s="7">
        <f>E105+I105+M105+Q105+U105</f>
        <v>15</v>
      </c>
      <c r="Z105" s="112">
        <f>Y105/SUM(Y$105:Y$109)*100</f>
        <v>93.75</v>
      </c>
      <c r="AA105" s="258">
        <f>SUM(Y105:Y109)</f>
        <v>16</v>
      </c>
      <c r="AB105" s="259">
        <f>SUM(Y105:Y106)</f>
        <v>16</v>
      </c>
      <c r="AC105" s="260">
        <f>AB105/AA105*100</f>
        <v>100</v>
      </c>
      <c r="AG105" s="285"/>
    </row>
    <row r="106" spans="1:33" ht="16.5">
      <c r="A106" s="348"/>
      <c r="B106" s="21" t="s">
        <v>47</v>
      </c>
      <c r="C106" s="56">
        <f>1+0</f>
        <v>1</v>
      </c>
      <c r="D106" s="2"/>
      <c r="E106" s="2">
        <f>C106+D106</f>
        <v>1</v>
      </c>
      <c r="F106" s="101">
        <f>E106/SUM(E$105:E$109)*100</f>
        <v>25</v>
      </c>
      <c r="G106" s="38"/>
      <c r="H106" s="2"/>
      <c r="I106" s="2">
        <f>G106+H106</f>
        <v>0</v>
      </c>
      <c r="J106" s="100">
        <f>I106/SUM(I$105:I$109)*100</f>
        <v>0</v>
      </c>
      <c r="K106" s="38"/>
      <c r="L106" s="2"/>
      <c r="M106" s="2">
        <f>K106+L106</f>
        <v>0</v>
      </c>
      <c r="N106" s="101">
        <f>M106/SUM(M$105:M$109)*100</f>
        <v>0</v>
      </c>
      <c r="O106" s="154"/>
      <c r="P106" s="2"/>
      <c r="Q106" s="2">
        <f>O106+P106</f>
        <v>0</v>
      </c>
      <c r="R106" s="101">
        <f>Q106/SUM(Q$105:Q$109)*100</f>
        <v>0</v>
      </c>
      <c r="S106" s="154"/>
      <c r="T106" s="2"/>
      <c r="U106" s="2">
        <f>T106</f>
        <v>0</v>
      </c>
      <c r="V106" s="101">
        <f>U106/SUM(U$105:U$109)*100</f>
        <v>0</v>
      </c>
      <c r="W106" s="38">
        <f>C106+G106+K106+O106+S106</f>
        <v>1</v>
      </c>
      <c r="X106" s="2">
        <f>D106+H106+L106+P106+T106</f>
        <v>0</v>
      </c>
      <c r="Y106" s="2">
        <f>E106+I106+M106+Q106+U106</f>
        <v>1</v>
      </c>
      <c r="Z106" s="100">
        <f>Y106/SUM(Y$105:Y$109)*100</f>
        <v>6.25</v>
      </c>
      <c r="AA106" s="261"/>
      <c r="AB106" s="262"/>
      <c r="AC106" s="263"/>
      <c r="AG106" s="285"/>
    </row>
    <row r="107" spans="1:33" ht="16.5">
      <c r="A107" s="348"/>
      <c r="B107" s="21" t="s">
        <v>49</v>
      </c>
      <c r="C107" s="56"/>
      <c r="D107" s="2"/>
      <c r="E107" s="2">
        <f>C107+D107</f>
        <v>0</v>
      </c>
      <c r="F107" s="100">
        <f>E107/SUM(E$105:E$109)*100</f>
        <v>0</v>
      </c>
      <c r="G107" s="38"/>
      <c r="H107" s="2"/>
      <c r="I107" s="2">
        <f>G107+H107</f>
        <v>0</v>
      </c>
      <c r="J107" s="100">
        <f>I107/SUM(I$105:I$109)*100</f>
        <v>0</v>
      </c>
      <c r="K107" s="38"/>
      <c r="L107" s="2"/>
      <c r="M107" s="2">
        <f>K107+L107</f>
        <v>0</v>
      </c>
      <c r="N107" s="100">
        <f>M107/SUM(M$105:M$109)*100</f>
        <v>0</v>
      </c>
      <c r="O107" s="154"/>
      <c r="P107" s="2"/>
      <c r="Q107" s="2">
        <f>O107+P107</f>
        <v>0</v>
      </c>
      <c r="R107" s="100">
        <f>Q107/SUM(Q$105:Q$109)*100</f>
        <v>0</v>
      </c>
      <c r="S107" s="154"/>
      <c r="T107" s="2"/>
      <c r="U107" s="2">
        <f>T107</f>
        <v>0</v>
      </c>
      <c r="V107" s="100">
        <f>U107/SUM(U$105:U$109)*100</f>
        <v>0</v>
      </c>
      <c r="W107" s="38">
        <f>C107+G107+K107+O107+S107</f>
        <v>0</v>
      </c>
      <c r="X107" s="2">
        <f>D107+H107+L107+P107+T107</f>
        <v>0</v>
      </c>
      <c r="Y107" s="2">
        <f>E107+I107+M107+Q107+U107</f>
        <v>0</v>
      </c>
      <c r="Z107" s="100">
        <f>Y107/SUM(Y$105:Y$109)*100</f>
        <v>0</v>
      </c>
      <c r="AA107" s="261"/>
      <c r="AB107" s="262"/>
      <c r="AC107" s="263"/>
      <c r="AG107" s="285"/>
    </row>
    <row r="108" spans="1:33" ht="16.5">
      <c r="A108" s="348"/>
      <c r="B108" s="21" t="s">
        <v>50</v>
      </c>
      <c r="C108" s="56"/>
      <c r="D108" s="2"/>
      <c r="E108" s="2">
        <f>C108+D108</f>
        <v>0</v>
      </c>
      <c r="F108" s="99">
        <f>E108/SUM(E$105:E$109)*100</f>
        <v>0</v>
      </c>
      <c r="G108" s="38"/>
      <c r="H108" s="2"/>
      <c r="I108" s="2">
        <f>G108+H108</f>
        <v>0</v>
      </c>
      <c r="J108" s="100">
        <f>I108/SUM(I$105:I$109)*100</f>
        <v>0</v>
      </c>
      <c r="K108" s="38"/>
      <c r="L108" s="2"/>
      <c r="M108" s="2">
        <f>K108+L108</f>
        <v>0</v>
      </c>
      <c r="N108" s="99">
        <f>M108/SUM(M$105:M$109)*100</f>
        <v>0</v>
      </c>
      <c r="O108" s="154"/>
      <c r="P108" s="2"/>
      <c r="Q108" s="2">
        <f>O108+P108</f>
        <v>0</v>
      </c>
      <c r="R108" s="99">
        <f>Q108/SUM(Q$105:Q$109)*100</f>
        <v>0</v>
      </c>
      <c r="S108" s="154"/>
      <c r="T108" s="2"/>
      <c r="U108" s="2">
        <f>T108</f>
        <v>0</v>
      </c>
      <c r="V108" s="99">
        <f>U108/SUM(U$105:U$109)*100</f>
        <v>0</v>
      </c>
      <c r="W108" s="38">
        <f>C108+G108+K108+O108+S108</f>
        <v>0</v>
      </c>
      <c r="X108" s="2">
        <f>D108+H108+L108+P108+T108</f>
        <v>0</v>
      </c>
      <c r="Y108" s="2">
        <f>E108+I108+M108+Q108+U108</f>
        <v>0</v>
      </c>
      <c r="Z108" s="100">
        <f>Y108/SUM(Y$105:Y$109)*100</f>
        <v>0</v>
      </c>
      <c r="AA108" s="261"/>
      <c r="AB108" s="262"/>
      <c r="AC108" s="263"/>
      <c r="AG108" s="285"/>
    </row>
    <row r="109" spans="1:33" ht="16.5">
      <c r="A109" s="349"/>
      <c r="B109" s="22" t="s">
        <v>4</v>
      </c>
      <c r="C109" s="57"/>
      <c r="D109" s="8"/>
      <c r="E109" s="8">
        <f>C109+D109</f>
        <v>0</v>
      </c>
      <c r="F109" s="113">
        <f>E109/SUM(E$105:E$109)*100</f>
        <v>0</v>
      </c>
      <c r="G109" s="39"/>
      <c r="H109" s="8"/>
      <c r="I109" s="8">
        <f>G109+H109</f>
        <v>0</v>
      </c>
      <c r="J109" s="264">
        <f>I109/SUM(I$105:I$109)*100</f>
        <v>0</v>
      </c>
      <c r="K109" s="39"/>
      <c r="L109" s="8"/>
      <c r="M109" s="8">
        <f>K109+L109</f>
        <v>0</v>
      </c>
      <c r="N109" s="264">
        <f>M109/SUM(M$105:M$109)*100</f>
        <v>0</v>
      </c>
      <c r="O109" s="155"/>
      <c r="P109" s="8"/>
      <c r="Q109" s="8">
        <f>O109+P109</f>
        <v>0</v>
      </c>
      <c r="R109" s="264">
        <f>Q109/SUM(Q$105:Q$109)*100</f>
        <v>0</v>
      </c>
      <c r="S109" s="155"/>
      <c r="T109" s="8"/>
      <c r="U109" s="8">
        <f>T109</f>
        <v>0</v>
      </c>
      <c r="V109" s="264">
        <f>U109/SUM(U$105:U$109)*100</f>
        <v>0</v>
      </c>
      <c r="W109" s="39">
        <f>C109+G109+K109+O109+S109</f>
        <v>0</v>
      </c>
      <c r="X109" s="8">
        <f>D109+H109+L109+P109+T109</f>
        <v>0</v>
      </c>
      <c r="Y109" s="8">
        <f>E109+I109+M109+Q109+U109</f>
        <v>0</v>
      </c>
      <c r="Z109" s="264">
        <f>Y109/SUM(Y$105:Y$109)*100</f>
        <v>0</v>
      </c>
      <c r="AA109" s="265"/>
      <c r="AB109" s="266"/>
      <c r="AC109" s="267"/>
      <c r="AG109" s="285"/>
    </row>
    <row r="110" spans="1:33" ht="16.5">
      <c r="A110" s="361" t="s">
        <v>19</v>
      </c>
      <c r="B110" s="247" t="s">
        <v>5</v>
      </c>
      <c r="C110" s="248">
        <f>1+0+1+1</f>
        <v>3</v>
      </c>
      <c r="D110" s="249">
        <f>1+0+1+1</f>
        <v>3</v>
      </c>
      <c r="E110" s="249">
        <f>C110+D110</f>
        <v>6</v>
      </c>
      <c r="F110" s="228">
        <f>E110/SUM(E$110:E$114)*100</f>
        <v>75</v>
      </c>
      <c r="G110" s="250">
        <f>1+0+1+1+1</f>
        <v>4</v>
      </c>
      <c r="H110" s="249">
        <f>1+0+1+1</f>
        <v>3</v>
      </c>
      <c r="I110" s="249">
        <f>G110+H110</f>
        <v>7</v>
      </c>
      <c r="J110" s="228">
        <f>I110/SUM(I$110:I$114)*100</f>
        <v>87.5</v>
      </c>
      <c r="K110" s="250">
        <f>1+0+1+1+1</f>
        <v>4</v>
      </c>
      <c r="L110" s="249">
        <f>1+0+1+1</f>
        <v>3</v>
      </c>
      <c r="M110" s="249">
        <f>K110+L110</f>
        <v>7</v>
      </c>
      <c r="N110" s="228">
        <f>M110/SUM(M$110:M$114)*100</f>
        <v>87.5</v>
      </c>
      <c r="O110" s="251"/>
      <c r="P110" s="249">
        <f>1+0+1+1+1</f>
        <v>4</v>
      </c>
      <c r="Q110" s="249">
        <f>O110+P110</f>
        <v>4</v>
      </c>
      <c r="R110" s="228">
        <f>Q110/SUM(Q$110:Q$114)*100</f>
        <v>100</v>
      </c>
      <c r="S110" s="251"/>
      <c r="T110" s="249">
        <f>1+0+1+1+1</f>
        <v>4</v>
      </c>
      <c r="U110" s="249">
        <f>T110</f>
        <v>4</v>
      </c>
      <c r="V110" s="228">
        <f>U110/SUM(U$110:U$114)*100</f>
        <v>100</v>
      </c>
      <c r="W110" s="250">
        <f>C110+G110+K110+O110+S110</f>
        <v>11</v>
      </c>
      <c r="X110" s="249">
        <f>D110+H110+L110+P110+T110</f>
        <v>17</v>
      </c>
      <c r="Y110" s="249">
        <f>E110+I110+M110+Q110+U110</f>
        <v>28</v>
      </c>
      <c r="Z110" s="228">
        <f>Y110/SUM(Y$110:Y$114)*100</f>
        <v>87.5</v>
      </c>
      <c r="AA110" s="94">
        <f>SUM(Y110:Y114)</f>
        <v>32</v>
      </c>
      <c r="AB110" s="81">
        <f>SUM(Y110:Y111)</f>
        <v>32</v>
      </c>
      <c r="AC110" s="136">
        <f>AB110/AA110*100</f>
        <v>100</v>
      </c>
      <c r="AG110" s="285"/>
    </row>
    <row r="111" spans="1:33" ht="16.5">
      <c r="A111" s="362"/>
      <c r="B111" s="191" t="s">
        <v>47</v>
      </c>
      <c r="C111" s="192">
        <f>1+0</f>
        <v>1</v>
      </c>
      <c r="D111" s="193">
        <f>1+0</f>
        <v>1</v>
      </c>
      <c r="E111" s="193">
        <f>C111+D111</f>
        <v>2</v>
      </c>
      <c r="F111" s="228">
        <f>E111/SUM(E$110:E$114)*100</f>
        <v>25</v>
      </c>
      <c r="G111" s="194"/>
      <c r="H111" s="193">
        <f>1+0</f>
        <v>1</v>
      </c>
      <c r="I111" s="193">
        <f>G111+H111</f>
        <v>1</v>
      </c>
      <c r="J111" s="228">
        <f>I111/SUM(I$110:I$114)*100</f>
        <v>12.5</v>
      </c>
      <c r="K111" s="194"/>
      <c r="L111" s="193">
        <f>1+0</f>
        <v>1</v>
      </c>
      <c r="M111" s="193">
        <f>K111+L111</f>
        <v>1</v>
      </c>
      <c r="N111" s="228">
        <f>M111/SUM(M$110:M$114)*100</f>
        <v>12.5</v>
      </c>
      <c r="O111" s="195"/>
      <c r="P111" s="193"/>
      <c r="Q111" s="193">
        <f>O111+P111</f>
        <v>0</v>
      </c>
      <c r="R111" s="228">
        <f>Q111/SUM(Q$110:Q$114)*100</f>
        <v>0</v>
      </c>
      <c r="S111" s="195"/>
      <c r="T111" s="193"/>
      <c r="U111" s="193">
        <f>T111</f>
        <v>0</v>
      </c>
      <c r="V111" s="228">
        <f>U111/SUM(U$110:U$114)*100</f>
        <v>0</v>
      </c>
      <c r="W111" s="194">
        <f>C111+G111+K111+O111+S111</f>
        <v>1</v>
      </c>
      <c r="X111" s="193">
        <f>D111+H111+L111+P111+T111</f>
        <v>3</v>
      </c>
      <c r="Y111" s="193">
        <f>E111+I111+M111+Q111+U111</f>
        <v>4</v>
      </c>
      <c r="Z111" s="228">
        <f>Y111/SUM(Y$110:Y$114)*100</f>
        <v>12.5</v>
      </c>
      <c r="AA111" s="72"/>
      <c r="AB111" s="81"/>
      <c r="AC111" s="136"/>
      <c r="AG111" s="285"/>
    </row>
    <row r="112" spans="1:33" ht="16.5">
      <c r="A112" s="362"/>
      <c r="B112" s="191" t="s">
        <v>49</v>
      </c>
      <c r="C112" s="192"/>
      <c r="D112" s="193"/>
      <c r="E112" s="193">
        <f>C112+D112</f>
        <v>0</v>
      </c>
      <c r="F112" s="228">
        <f>E112/SUM(E$110:E$114)*100</f>
        <v>0</v>
      </c>
      <c r="G112" s="194"/>
      <c r="H112" s="193"/>
      <c r="I112" s="193">
        <f>G112+H112</f>
        <v>0</v>
      </c>
      <c r="J112" s="228">
        <f>I112/SUM(I$110:I$114)*100</f>
        <v>0</v>
      </c>
      <c r="K112" s="194"/>
      <c r="L112" s="193"/>
      <c r="M112" s="193">
        <f>K112+L112</f>
        <v>0</v>
      </c>
      <c r="N112" s="228">
        <f>M112/SUM(M$110:M$114)*100</f>
        <v>0</v>
      </c>
      <c r="O112" s="195"/>
      <c r="P112" s="193"/>
      <c r="Q112" s="193">
        <f>O112+P112</f>
        <v>0</v>
      </c>
      <c r="R112" s="228">
        <f>Q112/SUM(Q$110:Q$114)*100</f>
        <v>0</v>
      </c>
      <c r="S112" s="195"/>
      <c r="T112" s="193"/>
      <c r="U112" s="193">
        <f>T112</f>
        <v>0</v>
      </c>
      <c r="V112" s="228">
        <f>U112/SUM(U$110:U$114)*100</f>
        <v>0</v>
      </c>
      <c r="W112" s="194">
        <f>C112+G112+K112+O112+S112</f>
        <v>0</v>
      </c>
      <c r="X112" s="193">
        <f>D112+H112+L112+P112+T112</f>
        <v>0</v>
      </c>
      <c r="Y112" s="193">
        <f>E112+I112+M112+Q112+U112</f>
        <v>0</v>
      </c>
      <c r="Z112" s="228">
        <f>Y112/SUM(Y$110:Y$114)*100</f>
        <v>0</v>
      </c>
      <c r="AA112" s="72"/>
      <c r="AB112" s="81"/>
      <c r="AC112" s="136"/>
      <c r="AG112" s="285"/>
    </row>
    <row r="113" spans="1:33" ht="16.5">
      <c r="A113" s="362"/>
      <c r="B113" s="191" t="s">
        <v>50</v>
      </c>
      <c r="C113" s="192"/>
      <c r="D113" s="193"/>
      <c r="E113" s="193">
        <f>C113+D113</f>
        <v>0</v>
      </c>
      <c r="F113" s="228">
        <f>E113/SUM(E$110:E$114)*100</f>
        <v>0</v>
      </c>
      <c r="G113" s="194"/>
      <c r="H113" s="193"/>
      <c r="I113" s="193">
        <f>G113+H113</f>
        <v>0</v>
      </c>
      <c r="J113" s="228">
        <f>I113/SUM(I$110:I$114)*100</f>
        <v>0</v>
      </c>
      <c r="K113" s="194"/>
      <c r="L113" s="193"/>
      <c r="M113" s="193">
        <f>K113+L113</f>
        <v>0</v>
      </c>
      <c r="N113" s="228">
        <f>M113/SUM(M$110:M$114)*100</f>
        <v>0</v>
      </c>
      <c r="O113" s="195"/>
      <c r="P113" s="193"/>
      <c r="Q113" s="193">
        <f>O113+P113</f>
        <v>0</v>
      </c>
      <c r="R113" s="228">
        <f>Q113/SUM(Q$110:Q$114)*100</f>
        <v>0</v>
      </c>
      <c r="S113" s="195"/>
      <c r="T113" s="193"/>
      <c r="U113" s="193">
        <f>T113</f>
        <v>0</v>
      </c>
      <c r="V113" s="228">
        <f>U113/SUM(U$110:U$114)*100</f>
        <v>0</v>
      </c>
      <c r="W113" s="194">
        <f>C113+G113+K113+O113+S113</f>
        <v>0</v>
      </c>
      <c r="X113" s="193">
        <f>D113+H113+L113+P113+T113</f>
        <v>0</v>
      </c>
      <c r="Y113" s="193">
        <f>E113+I113+M113+Q113+U113</f>
        <v>0</v>
      </c>
      <c r="Z113" s="228">
        <f>Y113/SUM(Y$110:Y$114)*100</f>
        <v>0</v>
      </c>
      <c r="AA113" s="72"/>
      <c r="AB113" s="81"/>
      <c r="AC113" s="136"/>
      <c r="AG113" s="285"/>
    </row>
    <row r="114" spans="1:33" ht="16.5">
      <c r="A114" s="363"/>
      <c r="B114" s="252" t="s">
        <v>4</v>
      </c>
      <c r="C114" s="253"/>
      <c r="D114" s="254"/>
      <c r="E114" s="254">
        <f>C114+D114</f>
        <v>0</v>
      </c>
      <c r="F114" s="228">
        <f>E114/SUM(E$110:E$114)*100</f>
        <v>0</v>
      </c>
      <c r="G114" s="256"/>
      <c r="H114" s="254"/>
      <c r="I114" s="254">
        <f>G114+H114</f>
        <v>0</v>
      </c>
      <c r="J114" s="228">
        <f>I114/SUM(I$110:I$114)*100</f>
        <v>0</v>
      </c>
      <c r="K114" s="256"/>
      <c r="L114" s="254"/>
      <c r="M114" s="254">
        <f>K114+L114</f>
        <v>0</v>
      </c>
      <c r="N114" s="228">
        <f>M114/SUM(M$110:M$114)*100</f>
        <v>0</v>
      </c>
      <c r="O114" s="257"/>
      <c r="P114" s="254"/>
      <c r="Q114" s="254">
        <f>O114+P114</f>
        <v>0</v>
      </c>
      <c r="R114" s="228">
        <f>Q114/SUM(Q$110:Q$114)*100</f>
        <v>0</v>
      </c>
      <c r="S114" s="257"/>
      <c r="T114" s="254"/>
      <c r="U114" s="254">
        <f>T114</f>
        <v>0</v>
      </c>
      <c r="V114" s="228">
        <f>U114/SUM(U$110:U$114)*100</f>
        <v>0</v>
      </c>
      <c r="W114" s="256">
        <f>C114+G114+K114+O114+S114</f>
        <v>0</v>
      </c>
      <c r="X114" s="254">
        <f>D114+H114+L114+P114+T114</f>
        <v>0</v>
      </c>
      <c r="Y114" s="254">
        <f>E114+I114+M114+Q114+U114</f>
        <v>0</v>
      </c>
      <c r="Z114" s="255">
        <f>Y114/SUM(Y$110:Y$114)*100</f>
        <v>0</v>
      </c>
      <c r="AA114" s="72"/>
      <c r="AB114" s="81"/>
      <c r="AC114" s="136"/>
      <c r="AG114" s="285"/>
    </row>
    <row r="115" spans="1:33" ht="16.5">
      <c r="A115" s="342" t="s">
        <v>35</v>
      </c>
      <c r="B115" s="35" t="s">
        <v>5</v>
      </c>
      <c r="C115" s="69">
        <f>1+0+1+1+1</f>
        <v>4</v>
      </c>
      <c r="D115" s="18">
        <f>1+0+1+1+1</f>
        <v>4</v>
      </c>
      <c r="E115" s="18">
        <f>C115+D115</f>
        <v>8</v>
      </c>
      <c r="F115" s="146">
        <f>E115/SUM(E$115:E$119)*100</f>
        <v>80</v>
      </c>
      <c r="G115" s="53">
        <f>1+0+1+1+1</f>
        <v>4</v>
      </c>
      <c r="H115" s="18">
        <f>1+0+1+1</f>
        <v>3</v>
      </c>
      <c r="I115" s="18">
        <f>G115+H115</f>
        <v>7</v>
      </c>
      <c r="J115" s="146">
        <f>I115/SUM(I$115:I$119)*100</f>
        <v>70</v>
      </c>
      <c r="K115" s="53">
        <f>1+0+1+1+1</f>
        <v>4</v>
      </c>
      <c r="L115" s="18">
        <f>1+0+1+1</f>
        <v>3</v>
      </c>
      <c r="M115" s="18">
        <f>K115+L115</f>
        <v>7</v>
      </c>
      <c r="N115" s="146">
        <f>M115/SUM(M$115:M$119)*100</f>
        <v>70</v>
      </c>
      <c r="O115" s="158"/>
      <c r="P115" s="18">
        <f>1+0+1+1</f>
        <v>3</v>
      </c>
      <c r="Q115" s="18">
        <f>O115+P115</f>
        <v>3</v>
      </c>
      <c r="R115" s="146">
        <f>Q115/SUM(Q$115:Q$119)*100</f>
        <v>60</v>
      </c>
      <c r="S115" s="158"/>
      <c r="T115" s="18">
        <f>1+0+1+1+1</f>
        <v>4</v>
      </c>
      <c r="U115" s="18">
        <f>T115</f>
        <v>4</v>
      </c>
      <c r="V115" s="146">
        <f>U115/SUM(U$115:U$119)*100</f>
        <v>80</v>
      </c>
      <c r="W115" s="53">
        <f>C115+G115+K115+O115+S115</f>
        <v>12</v>
      </c>
      <c r="X115" s="18">
        <f>D115+H115+L115+P115+T115</f>
        <v>17</v>
      </c>
      <c r="Y115" s="18">
        <f>E115+I115+M115+Q115+U115</f>
        <v>29</v>
      </c>
      <c r="Z115" s="109">
        <f>Y115/SUM(Y$115:Y$119)*100</f>
        <v>72.5</v>
      </c>
      <c r="AA115" s="268">
        <f>SUM(Y115:Y119)</f>
        <v>40</v>
      </c>
      <c r="AB115" s="269">
        <f>SUM(Y115:Y116)</f>
        <v>39</v>
      </c>
      <c r="AC115" s="270">
        <f>AB115/AA115*100</f>
        <v>97.5</v>
      </c>
      <c r="AG115" s="285"/>
    </row>
    <row r="116" spans="1:33" ht="16.5">
      <c r="A116" s="343"/>
      <c r="B116" s="29" t="s">
        <v>47</v>
      </c>
      <c r="C116" s="62">
        <f>1+0</f>
        <v>1</v>
      </c>
      <c r="D116" s="6">
        <f>1+0</f>
        <v>1</v>
      </c>
      <c r="E116" s="6">
        <f>C116+D116</f>
        <v>2</v>
      </c>
      <c r="F116" s="148">
        <f>E116/SUM(E$115:E$119)*100</f>
        <v>20</v>
      </c>
      <c r="G116" s="46">
        <f>1+0</f>
        <v>1</v>
      </c>
      <c r="H116" s="6">
        <f>1+0+1</f>
        <v>2</v>
      </c>
      <c r="I116" s="6">
        <f>G116+H116</f>
        <v>3</v>
      </c>
      <c r="J116" s="148">
        <f>I116/SUM(I$115:I$119)*100</f>
        <v>30</v>
      </c>
      <c r="K116" s="46">
        <f>1+0</f>
        <v>1</v>
      </c>
      <c r="L116" s="6">
        <f>1+0+1</f>
        <v>2</v>
      </c>
      <c r="M116" s="6">
        <f>K116+L116</f>
        <v>3</v>
      </c>
      <c r="N116" s="148">
        <f>M116/SUM(M$115:M$119)*100</f>
        <v>30</v>
      </c>
      <c r="O116" s="159"/>
      <c r="P116" s="6">
        <f>1+0</f>
        <v>1</v>
      </c>
      <c r="Q116" s="6">
        <f>O116+P116</f>
        <v>1</v>
      </c>
      <c r="R116" s="148">
        <f>Q116/SUM(Q$115:Q$119)*100</f>
        <v>20</v>
      </c>
      <c r="S116" s="159"/>
      <c r="T116" s="6">
        <f>1+0</f>
        <v>1</v>
      </c>
      <c r="U116" s="6">
        <f>T116</f>
        <v>1</v>
      </c>
      <c r="V116" s="148">
        <f>U116/SUM(U$115:U$119)*100</f>
        <v>20</v>
      </c>
      <c r="W116" s="46">
        <f>C116+G116+K116+O116+S116</f>
        <v>3</v>
      </c>
      <c r="X116" s="6">
        <f>D116+H116+L116+P116+T116</f>
        <v>7</v>
      </c>
      <c r="Y116" s="6">
        <f>E116+I116+M116+Q116+U116</f>
        <v>10</v>
      </c>
      <c r="Z116" s="147">
        <f>Y116/SUM(Y$115:Y$119)*100</f>
        <v>25</v>
      </c>
      <c r="AA116" s="271"/>
      <c r="AB116" s="272"/>
      <c r="AC116" s="273"/>
      <c r="AG116" s="285"/>
    </row>
    <row r="117" spans="1:33" ht="16.5">
      <c r="A117" s="343"/>
      <c r="B117" s="29" t="s">
        <v>49</v>
      </c>
      <c r="C117" s="62"/>
      <c r="D117" s="6"/>
      <c r="E117" s="6">
        <f>C117+D117</f>
        <v>0</v>
      </c>
      <c r="F117" s="150">
        <f>E117/SUM(E$115:E$119)*100</f>
        <v>0</v>
      </c>
      <c r="G117" s="46"/>
      <c r="H117" s="6"/>
      <c r="I117" s="6">
        <f>G117+H117</f>
        <v>0</v>
      </c>
      <c r="J117" s="150">
        <f>I117/SUM(I$115:I$119)*100</f>
        <v>0</v>
      </c>
      <c r="K117" s="46"/>
      <c r="L117" s="6"/>
      <c r="M117" s="6">
        <f>K117+L117</f>
        <v>0</v>
      </c>
      <c r="N117" s="150">
        <f>M117/SUM(M$115:M$119)*100</f>
        <v>0</v>
      </c>
      <c r="O117" s="159"/>
      <c r="P117" s="6">
        <f>1+0</f>
        <v>1</v>
      </c>
      <c r="Q117" s="6">
        <f>O117+P117</f>
        <v>1</v>
      </c>
      <c r="R117" s="150">
        <f>Q117/SUM(Q$115:Q$119)*100</f>
        <v>20</v>
      </c>
      <c r="S117" s="159"/>
      <c r="T117" s="6"/>
      <c r="U117" s="6">
        <f>T117</f>
        <v>0</v>
      </c>
      <c r="V117" s="150">
        <f>U117/SUM(U$115:U$119)*100</f>
        <v>0</v>
      </c>
      <c r="W117" s="46">
        <f>C117+G117+K117+O117+S117</f>
        <v>0</v>
      </c>
      <c r="X117" s="6">
        <f>D117+H117+L117+P117+T117</f>
        <v>1</v>
      </c>
      <c r="Y117" s="6">
        <f>E117+I117+M117+Q117+U117</f>
        <v>1</v>
      </c>
      <c r="Z117" s="147">
        <f>Y117/SUM(Y$115:Y$119)*100</f>
        <v>2.5</v>
      </c>
      <c r="AA117" s="271"/>
      <c r="AB117" s="272"/>
      <c r="AC117" s="273"/>
      <c r="AG117" s="285"/>
    </row>
    <row r="118" spans="1:33" ht="16.5">
      <c r="A118" s="343"/>
      <c r="B118" s="29" t="s">
        <v>50</v>
      </c>
      <c r="C118" s="62"/>
      <c r="D118" s="6"/>
      <c r="E118" s="6">
        <f>C118+D118</f>
        <v>0</v>
      </c>
      <c r="F118" s="110">
        <f>E118/SUM(E$115:E$119)*100</f>
        <v>0</v>
      </c>
      <c r="G118" s="46"/>
      <c r="H118" s="6"/>
      <c r="I118" s="6">
        <f>G118+H118</f>
        <v>0</v>
      </c>
      <c r="J118" s="110">
        <f>I118/SUM(I$115:I$119)*100</f>
        <v>0</v>
      </c>
      <c r="K118" s="46"/>
      <c r="L118" s="6"/>
      <c r="M118" s="6">
        <f>K118+L118</f>
        <v>0</v>
      </c>
      <c r="N118" s="110">
        <f>M118/SUM(M$115:M$119)*100</f>
        <v>0</v>
      </c>
      <c r="O118" s="159"/>
      <c r="P118" s="6"/>
      <c r="Q118" s="6">
        <f>O118+P118</f>
        <v>0</v>
      </c>
      <c r="R118" s="110">
        <f>Q118/SUM(Q$115:Q$119)*100</f>
        <v>0</v>
      </c>
      <c r="S118" s="159"/>
      <c r="T118" s="6"/>
      <c r="U118" s="6">
        <f>T118</f>
        <v>0</v>
      </c>
      <c r="V118" s="110">
        <f>U118/SUM(U$115:U$119)*100</f>
        <v>0</v>
      </c>
      <c r="W118" s="46">
        <f>C118+G118+K118+O118+S118</f>
        <v>0</v>
      </c>
      <c r="X118" s="6">
        <f>D118+H118+L118+P118+T118</f>
        <v>0</v>
      </c>
      <c r="Y118" s="6">
        <f>E118+I118+M118+Q118+U118</f>
        <v>0</v>
      </c>
      <c r="Z118" s="147">
        <f>Y118/SUM(Y$115:Y$119)*100</f>
        <v>0</v>
      </c>
      <c r="AA118" s="271"/>
      <c r="AB118" s="272"/>
      <c r="AC118" s="273"/>
      <c r="AG118" s="285"/>
    </row>
    <row r="119" spans="1:33" ht="16.5">
      <c r="A119" s="344"/>
      <c r="B119" s="36" t="s">
        <v>4</v>
      </c>
      <c r="C119" s="70"/>
      <c r="D119" s="19"/>
      <c r="E119" s="19">
        <f>C119+D119</f>
        <v>0</v>
      </c>
      <c r="F119" s="110">
        <f>E119/SUM(E$115:E$119)*100</f>
        <v>0</v>
      </c>
      <c r="G119" s="54"/>
      <c r="H119" s="19"/>
      <c r="I119" s="19">
        <f>G119+H119</f>
        <v>0</v>
      </c>
      <c r="J119" s="110">
        <f>I119/SUM(I$115:I$119)*100</f>
        <v>0</v>
      </c>
      <c r="K119" s="54"/>
      <c r="L119" s="19"/>
      <c r="M119" s="19">
        <f>K119+L119</f>
        <v>0</v>
      </c>
      <c r="N119" s="110">
        <f>M119/SUM(M$115:M$119)*100</f>
        <v>0</v>
      </c>
      <c r="O119" s="160"/>
      <c r="P119" s="19"/>
      <c r="Q119" s="19">
        <f>O119+P119</f>
        <v>0</v>
      </c>
      <c r="R119" s="110">
        <f>Q119/SUM(Q$115:Q$119)*100</f>
        <v>0</v>
      </c>
      <c r="S119" s="160"/>
      <c r="T119" s="19"/>
      <c r="U119" s="19">
        <f>T119</f>
        <v>0</v>
      </c>
      <c r="V119" s="110">
        <f>U119/SUM(U$115:U$119)*100</f>
        <v>0</v>
      </c>
      <c r="W119" s="54">
        <f>C119+G119+K119+O119+S119</f>
        <v>0</v>
      </c>
      <c r="X119" s="19">
        <f>D119+H119+L119+P119+T119</f>
        <v>0</v>
      </c>
      <c r="Y119" s="19">
        <f>E119+I119+M119+Q119+U119</f>
        <v>0</v>
      </c>
      <c r="Z119" s="149">
        <f>Y119/SUM(Y$115:Y$119)*100</f>
        <v>0</v>
      </c>
      <c r="AA119" s="274"/>
      <c r="AB119" s="275"/>
      <c r="AC119" s="276"/>
      <c r="AG119" s="285"/>
    </row>
    <row r="120" spans="1:33" ht="16.5">
      <c r="A120" s="357" t="s">
        <v>31</v>
      </c>
      <c r="B120" s="203" t="s">
        <v>5</v>
      </c>
      <c r="C120" s="204"/>
      <c r="D120" s="205"/>
      <c r="E120" s="205">
        <f>C120+D120</f>
        <v>0</v>
      </c>
      <c r="F120" s="224">
        <f>E120/SUM(E$120:E$124)*100</f>
        <v>0</v>
      </c>
      <c r="G120" s="207"/>
      <c r="H120" s="205"/>
      <c r="I120" s="205">
        <f>G120+H120</f>
        <v>0</v>
      </c>
      <c r="J120" s="224">
        <f>I120/SUM(I$120:I$124)*100</f>
        <v>0</v>
      </c>
      <c r="K120" s="207"/>
      <c r="L120" s="205"/>
      <c r="M120" s="205">
        <f>K120+L120</f>
        <v>0</v>
      </c>
      <c r="N120" s="224">
        <f>M120/SUM(M$120:M$124)*100</f>
        <v>0</v>
      </c>
      <c r="O120" s="208"/>
      <c r="P120" s="205"/>
      <c r="Q120" s="205">
        <f>O120+P120</f>
        <v>0</v>
      </c>
      <c r="R120" s="224">
        <f>Q120/SUM(Q$120:Q$124)*100</f>
        <v>0</v>
      </c>
      <c r="S120" s="208"/>
      <c r="T120" s="205"/>
      <c r="U120" s="205">
        <f>T120</f>
        <v>0</v>
      </c>
      <c r="V120" s="224">
        <f>U120/SUM(U$120:U$124)*100</f>
        <v>0</v>
      </c>
      <c r="W120" s="207">
        <f>C120+G120+K120+O120+S120</f>
        <v>0</v>
      </c>
      <c r="X120" s="205">
        <f>D120+H120+L120+P120+T120</f>
        <v>0</v>
      </c>
      <c r="Y120" s="205">
        <f>E120+I120+M120+Q120+U120</f>
        <v>0</v>
      </c>
      <c r="Z120" s="206">
        <f>Y120/SUM(Y$120:Y$124)*100</f>
        <v>0</v>
      </c>
      <c r="AA120" s="277">
        <f>SUM(Y120:Y124)</f>
        <v>8</v>
      </c>
      <c r="AB120" s="278">
        <f>SUM(Y120:Y121)</f>
        <v>8</v>
      </c>
      <c r="AC120" s="279">
        <f>AB120/AA120*100</f>
        <v>100</v>
      </c>
      <c r="AG120" s="285"/>
    </row>
    <row r="121" spans="1:33" ht="16.5">
      <c r="A121" s="340"/>
      <c r="B121" s="28" t="s">
        <v>47</v>
      </c>
      <c r="C121" s="61">
        <f>1+0</f>
        <v>1</v>
      </c>
      <c r="D121" s="5">
        <f>1+0</f>
        <v>1</v>
      </c>
      <c r="E121" s="5">
        <f>C121+D121</f>
        <v>2</v>
      </c>
      <c r="F121" s="108">
        <f>E121/SUM(E$120:E$124)*100</f>
        <v>100</v>
      </c>
      <c r="G121" s="45">
        <f>1+0</f>
        <v>1</v>
      </c>
      <c r="H121" s="5">
        <f>1+0</f>
        <v>1</v>
      </c>
      <c r="I121" s="5">
        <f>G121+H121</f>
        <v>2</v>
      </c>
      <c r="J121" s="108">
        <f>I121/SUM(I$120:I$124)*100</f>
        <v>100</v>
      </c>
      <c r="K121" s="45">
        <f>1+0</f>
        <v>1</v>
      </c>
      <c r="L121" s="5">
        <f>1+0</f>
        <v>1</v>
      </c>
      <c r="M121" s="5">
        <f>K121+L121</f>
        <v>2</v>
      </c>
      <c r="N121" s="108">
        <f>M121/SUM(M$120:M$124)*100</f>
        <v>100</v>
      </c>
      <c r="O121" s="164"/>
      <c r="P121" s="5">
        <f>1+0</f>
        <v>1</v>
      </c>
      <c r="Q121" s="5">
        <f>O121+P121</f>
        <v>1</v>
      </c>
      <c r="R121" s="108">
        <f>Q121/SUM(Q$120:Q$124)*100</f>
        <v>100</v>
      </c>
      <c r="S121" s="164"/>
      <c r="T121" s="5">
        <f>1+0</f>
        <v>1</v>
      </c>
      <c r="U121" s="5">
        <f>T121</f>
        <v>1</v>
      </c>
      <c r="V121" s="108">
        <f>U121/SUM(U$120:U$124)*100</f>
        <v>100</v>
      </c>
      <c r="W121" s="45">
        <f>C121+G121+K121+O121+S121</f>
        <v>3</v>
      </c>
      <c r="X121" s="5">
        <f>D121+H121+L121+P121+T121</f>
        <v>5</v>
      </c>
      <c r="Y121" s="5">
        <f>E121+I121+M121+Q121+U121</f>
        <v>8</v>
      </c>
      <c r="Z121" s="106">
        <f>Y121/SUM(Y$120:Y$124)*100</f>
        <v>100</v>
      </c>
      <c r="AA121" s="280"/>
      <c r="AB121" s="281"/>
      <c r="AC121" s="282"/>
      <c r="AG121" s="285"/>
    </row>
    <row r="122" spans="1:33" ht="16.5">
      <c r="A122" s="340"/>
      <c r="B122" s="28" t="s">
        <v>49</v>
      </c>
      <c r="C122" s="61"/>
      <c r="D122" s="5"/>
      <c r="E122" s="5">
        <f>C122+D122</f>
        <v>0</v>
      </c>
      <c r="F122" s="107">
        <f>E122/SUM(E$120:E$124)*100</f>
        <v>0</v>
      </c>
      <c r="G122" s="45"/>
      <c r="H122" s="5"/>
      <c r="I122" s="5">
        <f>G122+H122</f>
        <v>0</v>
      </c>
      <c r="J122" s="107">
        <f>I122/SUM(I$120:I$124)*100</f>
        <v>0</v>
      </c>
      <c r="K122" s="45"/>
      <c r="L122" s="5"/>
      <c r="M122" s="5">
        <f>K122+L122</f>
        <v>0</v>
      </c>
      <c r="N122" s="107">
        <f>M122/SUM(M$120:M$124)*100</f>
        <v>0</v>
      </c>
      <c r="O122" s="164"/>
      <c r="P122" s="5"/>
      <c r="Q122" s="5">
        <f>O122+P122</f>
        <v>0</v>
      </c>
      <c r="R122" s="107">
        <f>Q122/SUM(Q$120:Q$124)*100</f>
        <v>0</v>
      </c>
      <c r="S122" s="164"/>
      <c r="T122" s="5"/>
      <c r="U122" s="5">
        <f>T122</f>
        <v>0</v>
      </c>
      <c r="V122" s="107">
        <f>U122/SUM(U$120:U$124)*100</f>
        <v>0</v>
      </c>
      <c r="W122" s="45">
        <f>C122+G122+K122+O122+S122</f>
        <v>0</v>
      </c>
      <c r="X122" s="5">
        <f>D122+H122+L122+P122+T122</f>
        <v>0</v>
      </c>
      <c r="Y122" s="5">
        <f>E122+I122+M122+Q122+U122</f>
        <v>0</v>
      </c>
      <c r="Z122" s="106">
        <f>Y122/SUM(Y$120:Y$124)*100</f>
        <v>0</v>
      </c>
      <c r="AA122" s="280"/>
      <c r="AB122" s="281"/>
      <c r="AC122" s="282"/>
      <c r="AG122" s="285"/>
    </row>
    <row r="123" spans="1:33" ht="16.5">
      <c r="A123" s="340"/>
      <c r="B123" s="28" t="s">
        <v>50</v>
      </c>
      <c r="C123" s="61"/>
      <c r="D123" s="5"/>
      <c r="E123" s="5">
        <f>C123+D123</f>
        <v>0</v>
      </c>
      <c r="F123" s="106">
        <f>E123/SUM(E$120:E$124)*100</f>
        <v>0</v>
      </c>
      <c r="G123" s="45"/>
      <c r="H123" s="5"/>
      <c r="I123" s="5">
        <f>G123+H123</f>
        <v>0</v>
      </c>
      <c r="J123" s="106">
        <f>I123/SUM(I$120:I$124)*100</f>
        <v>0</v>
      </c>
      <c r="K123" s="45"/>
      <c r="L123" s="5"/>
      <c r="M123" s="5">
        <f>K123+L123</f>
        <v>0</v>
      </c>
      <c r="N123" s="106">
        <f>M123/SUM(M$120:M$124)*100</f>
        <v>0</v>
      </c>
      <c r="O123" s="164"/>
      <c r="P123" s="5"/>
      <c r="Q123" s="5">
        <f>O123+P123</f>
        <v>0</v>
      </c>
      <c r="R123" s="106">
        <f>Q123/SUM(Q$120:Q$124)*100</f>
        <v>0</v>
      </c>
      <c r="S123" s="164"/>
      <c r="T123" s="5"/>
      <c r="U123" s="5">
        <f>T123</f>
        <v>0</v>
      </c>
      <c r="V123" s="106">
        <f>U123/SUM(U$120:U$124)*100</f>
        <v>0</v>
      </c>
      <c r="W123" s="45">
        <f>C123+G123+K123+O123+S123</f>
        <v>0</v>
      </c>
      <c r="X123" s="5">
        <f>D123+H123+L123+P123+T123</f>
        <v>0</v>
      </c>
      <c r="Y123" s="5">
        <f>E123+I123+M123+Q123+U123</f>
        <v>0</v>
      </c>
      <c r="Z123" s="106">
        <f>Y123/SUM(Y$120:Y$124)*100</f>
        <v>0</v>
      </c>
      <c r="AA123" s="280"/>
      <c r="AB123" s="281"/>
      <c r="AC123" s="282"/>
      <c r="AG123" s="285"/>
    </row>
    <row r="124" spans="1:33" ht="16.75">
      <c r="A124" s="358"/>
      <c r="B124" s="286" t="s">
        <v>4</v>
      </c>
      <c r="C124" s="287"/>
      <c r="D124" s="288"/>
      <c r="E124" s="288">
        <f>C124+D124</f>
        <v>0</v>
      </c>
      <c r="F124" s="289">
        <f>E124/SUM(E$120:E$124)*100</f>
        <v>0</v>
      </c>
      <c r="G124" s="290"/>
      <c r="H124" s="288"/>
      <c r="I124" s="288">
        <f>G124+H124</f>
        <v>0</v>
      </c>
      <c r="J124" s="289">
        <f>I124/SUM(I$120:I$124)*100</f>
        <v>0</v>
      </c>
      <c r="K124" s="290"/>
      <c r="L124" s="288"/>
      <c r="M124" s="288">
        <f>K124+L124</f>
        <v>0</v>
      </c>
      <c r="N124" s="289">
        <f>M124/SUM(M$120:M$124)*100</f>
        <v>0</v>
      </c>
      <c r="O124" s="291"/>
      <c r="P124" s="288"/>
      <c r="Q124" s="288">
        <f>O124+P124</f>
        <v>0</v>
      </c>
      <c r="R124" s="289">
        <f>Q124/SUM(Q$120:Q$124)*100</f>
        <v>0</v>
      </c>
      <c r="S124" s="291"/>
      <c r="T124" s="288"/>
      <c r="U124" s="288">
        <f>T124</f>
        <v>0</v>
      </c>
      <c r="V124" s="289">
        <f>U124/SUM(U$120:U$124)*100</f>
        <v>0</v>
      </c>
      <c r="W124" s="290">
        <f>C124+G124+K124+O124+S124</f>
        <v>0</v>
      </c>
      <c r="X124" s="288">
        <f>D124+H124+L124+P124+T124</f>
        <v>0</v>
      </c>
      <c r="Y124" s="288">
        <f>E124+I124+M124+Q124+U124</f>
        <v>0</v>
      </c>
      <c r="Z124" s="289">
        <f>Y124/SUM(Y$120:Y$124)*100</f>
        <v>0</v>
      </c>
      <c r="AA124" s="292">
        <f>SUM(AA5:AA123)</f>
        <v>2558</v>
      </c>
      <c r="AB124" s="293">
        <f>SUM(AB5:AB123)</f>
        <v>2334</v>
      </c>
      <c r="AC124" s="294">
        <f>AB124/AA124*100</f>
        <v>91.24315871774824</v>
      </c>
      <c r="AG124" s="285"/>
    </row>
    <row r="125" spans="1:33" ht="16.5">
      <c r="A125" s="280"/>
      <c r="B125" s="316"/>
      <c r="C125" s="316"/>
      <c r="D125" s="316"/>
      <c r="E125" s="316"/>
      <c r="F125" s="317"/>
      <c r="G125" s="316"/>
      <c r="H125" s="316"/>
      <c r="I125" s="316"/>
      <c r="J125" s="317"/>
      <c r="K125" s="316"/>
      <c r="L125" s="316"/>
      <c r="M125" s="316"/>
      <c r="N125" s="317"/>
      <c r="O125" s="316"/>
      <c r="P125" s="316"/>
      <c r="Q125" s="316"/>
      <c r="R125" s="317"/>
      <c r="S125" s="316"/>
      <c r="T125" s="316"/>
      <c r="U125" s="316"/>
      <c r="V125" s="317"/>
      <c r="W125" s="316"/>
      <c r="X125" s="316"/>
      <c r="Y125" s="316"/>
      <c r="Z125" s="317"/>
      <c r="AA125" s="280"/>
      <c r="AB125" s="280"/>
      <c r="AC125" s="318"/>
      <c r="AG125" s="285"/>
    </row>
    <row r="126" s="283" customFormat="1" ht="13.55"/>
    <row r="127" spans="1:29" ht="16.75">
      <c r="A127" s="335" t="s">
        <v>6</v>
      </c>
      <c r="B127" s="336"/>
      <c r="C127" s="333" t="s">
        <v>36</v>
      </c>
      <c r="D127" s="327"/>
      <c r="E127" s="327"/>
      <c r="F127" s="334"/>
      <c r="G127" s="326" t="s">
        <v>27</v>
      </c>
      <c r="H127" s="327"/>
      <c r="I127" s="327"/>
      <c r="J127" s="328"/>
      <c r="K127" s="326" t="s">
        <v>8</v>
      </c>
      <c r="L127" s="327"/>
      <c r="M127" s="327"/>
      <c r="N127" s="328"/>
      <c r="O127" s="326" t="s">
        <v>12</v>
      </c>
      <c r="P127" s="327"/>
      <c r="Q127" s="327"/>
      <c r="R127" s="328"/>
      <c r="S127" s="326" t="s">
        <v>1</v>
      </c>
      <c r="T127" s="327"/>
      <c r="U127" s="327"/>
      <c r="V127" s="328"/>
      <c r="W127" s="323" t="s">
        <v>0</v>
      </c>
      <c r="X127" s="324"/>
      <c r="Y127" s="324"/>
      <c r="Z127" s="329"/>
      <c r="AA127" s="323" t="s">
        <v>2</v>
      </c>
      <c r="AB127" s="324"/>
      <c r="AC127" s="325"/>
    </row>
    <row r="128" spans="1:29" ht="17.15">
      <c r="A128" s="337"/>
      <c r="B128" s="338"/>
      <c r="C128" s="124" t="s">
        <v>46</v>
      </c>
      <c r="D128" s="125" t="s">
        <v>51</v>
      </c>
      <c r="E128" s="125" t="s">
        <v>42</v>
      </c>
      <c r="F128" s="126" t="s">
        <v>45</v>
      </c>
      <c r="G128" s="127" t="s">
        <v>46</v>
      </c>
      <c r="H128" s="125" t="s">
        <v>51</v>
      </c>
      <c r="I128" s="125" t="s">
        <v>42</v>
      </c>
      <c r="J128" s="128" t="s">
        <v>45</v>
      </c>
      <c r="K128" s="127" t="s">
        <v>46</v>
      </c>
      <c r="L128" s="125" t="s">
        <v>51</v>
      </c>
      <c r="M128" s="125" t="s">
        <v>42</v>
      </c>
      <c r="N128" s="128" t="s">
        <v>45</v>
      </c>
      <c r="O128" s="127" t="s">
        <v>46</v>
      </c>
      <c r="P128" s="125" t="s">
        <v>51</v>
      </c>
      <c r="Q128" s="125" t="s">
        <v>42</v>
      </c>
      <c r="R128" s="128" t="s">
        <v>45</v>
      </c>
      <c r="S128" s="127" t="s">
        <v>46</v>
      </c>
      <c r="T128" s="125" t="s">
        <v>51</v>
      </c>
      <c r="U128" s="125" t="s">
        <v>42</v>
      </c>
      <c r="V128" s="128" t="s">
        <v>45</v>
      </c>
      <c r="W128" s="127" t="s">
        <v>46</v>
      </c>
      <c r="X128" s="125" t="s">
        <v>51</v>
      </c>
      <c r="Y128" s="125" t="s">
        <v>42</v>
      </c>
      <c r="Z128" s="126" t="s">
        <v>45</v>
      </c>
      <c r="AA128" s="127" t="s">
        <v>43</v>
      </c>
      <c r="AB128" s="125" t="s">
        <v>48</v>
      </c>
      <c r="AC128" s="129" t="s">
        <v>44</v>
      </c>
    </row>
    <row r="129" spans="1:29" ht="17.15">
      <c r="A129" s="369" t="s">
        <v>37</v>
      </c>
      <c r="B129" s="172" t="s">
        <v>5</v>
      </c>
      <c r="C129" s="230"/>
      <c r="D129" s="173">
        <f>1+0+1+1+1+1+1+1+1+6+1+1+1+1+1</f>
        <v>19</v>
      </c>
      <c r="E129" s="173">
        <f>C129+D129</f>
        <v>19</v>
      </c>
      <c r="F129" s="174">
        <f>E129/SUM(E$129:E$133)*100</f>
        <v>86.36363636363636</v>
      </c>
      <c r="G129" s="231"/>
      <c r="H129" s="173">
        <f>1+0+1+1+1+1+1+1+6+1</f>
        <v>14</v>
      </c>
      <c r="I129" s="173">
        <f>G129+H129</f>
        <v>14</v>
      </c>
      <c r="J129" s="174">
        <f>I129/SUM(I$129:I$133)*100</f>
        <v>63.63636363636363</v>
      </c>
      <c r="K129" s="231"/>
      <c r="L129" s="173">
        <f>1+0+1+1+1+1+1+1+6+1</f>
        <v>14</v>
      </c>
      <c r="M129" s="173">
        <f>K129+L129</f>
        <v>14</v>
      </c>
      <c r="N129" s="174">
        <f>M129/SUM(M$129:M$133)*100</f>
        <v>63.63636363636363</v>
      </c>
      <c r="O129" s="176"/>
      <c r="P129" s="173">
        <f>1+0+1+1+1+1+1+1+1+6+1+1+1+1+1</f>
        <v>19</v>
      </c>
      <c r="Q129" s="173">
        <f>SUM(O129:P129)</f>
        <v>19</v>
      </c>
      <c r="R129" s="174">
        <f>Q129/SUM(Q$129:Q$133)*100</f>
        <v>86.36363636363636</v>
      </c>
      <c r="S129" s="176"/>
      <c r="T129" s="173">
        <f>1+0+1+1+1+1+1+1+1+6+1+1+1+1+1+1</f>
        <v>20</v>
      </c>
      <c r="U129" s="173">
        <f>SUM(S129:T129)</f>
        <v>20</v>
      </c>
      <c r="V129" s="174">
        <f>U129/SUM(U$129:U$133)*100</f>
        <v>90.9090909090909</v>
      </c>
      <c r="W129" s="175">
        <f>C129+G129+K129+O129+S129</f>
        <v>0</v>
      </c>
      <c r="X129" s="173">
        <f>D129+H129+L129+P129+T129</f>
        <v>86</v>
      </c>
      <c r="Y129" s="173">
        <f>E129+I129+M129+Q129+U129</f>
        <v>86</v>
      </c>
      <c r="Z129" s="174">
        <f>Y129/SUM(Y$129:Y$133)*100</f>
        <v>78.18181818181819</v>
      </c>
      <c r="AA129" s="236">
        <f>SUM(Y129:Y133)</f>
        <v>110</v>
      </c>
      <c r="AB129" s="237">
        <f>SUM(Y129:Y130)</f>
        <v>108</v>
      </c>
      <c r="AC129" s="238">
        <f>AB129/AA129*100</f>
        <v>98.18181818181819</v>
      </c>
    </row>
    <row r="130" spans="1:29" ht="16.5">
      <c r="A130" s="320"/>
      <c r="B130" s="23" t="s">
        <v>47</v>
      </c>
      <c r="C130" s="232"/>
      <c r="D130" s="3">
        <f>1+0+1+1</f>
        <v>3</v>
      </c>
      <c r="E130" s="3">
        <f>C130+D130</f>
        <v>3</v>
      </c>
      <c r="F130" s="102">
        <f>E130/SUM(E$129:E$133)*100</f>
        <v>13.636363636363635</v>
      </c>
      <c r="G130" s="233"/>
      <c r="H130" s="3">
        <f>1+0+1+1+1+1+1+1</f>
        <v>7</v>
      </c>
      <c r="I130" s="3">
        <f>G130+H130</f>
        <v>7</v>
      </c>
      <c r="J130" s="119">
        <f>I130/SUM(I$129:I$133)*100</f>
        <v>31.818181818181817</v>
      </c>
      <c r="K130" s="233"/>
      <c r="L130" s="3">
        <f>1+0+1+1+1+1+1+1+1</f>
        <v>8</v>
      </c>
      <c r="M130" s="3">
        <f>K130+L130</f>
        <v>8</v>
      </c>
      <c r="N130" s="119">
        <f>M130/SUM(M$129:M$133)*100</f>
        <v>36.36363636363637</v>
      </c>
      <c r="O130" s="156"/>
      <c r="P130" s="3">
        <f>1+0+1</f>
        <v>2</v>
      </c>
      <c r="Q130" s="3">
        <f>SUM(O130:P130)</f>
        <v>2</v>
      </c>
      <c r="R130" s="119">
        <f>Q130/SUM(Q$129:Q$133)*100</f>
        <v>9.090909090909092</v>
      </c>
      <c r="S130" s="156"/>
      <c r="T130" s="3">
        <f>1+0+1</f>
        <v>2</v>
      </c>
      <c r="U130" s="3">
        <f>SUM(S130:T130)</f>
        <v>2</v>
      </c>
      <c r="V130" s="119">
        <f>U130/SUM(U$129:U$133)*100</f>
        <v>9.090909090909092</v>
      </c>
      <c r="W130" s="40">
        <f>C130+G130+K130+O130+S130</f>
        <v>0</v>
      </c>
      <c r="X130" s="3">
        <f>D130+H130+L130+P130+T130</f>
        <v>22</v>
      </c>
      <c r="Y130" s="3">
        <f>E130+I130+M130+Q130+U130</f>
        <v>22</v>
      </c>
      <c r="Z130" s="102">
        <f>Y130/SUM(Y$129:Y$133)*100</f>
        <v>20</v>
      </c>
      <c r="AA130" s="71"/>
      <c r="AB130" s="80"/>
      <c r="AC130" s="134"/>
    </row>
    <row r="131" spans="1:29" ht="16.5">
      <c r="A131" s="320"/>
      <c r="B131" s="23" t="s">
        <v>49</v>
      </c>
      <c r="C131" s="232"/>
      <c r="D131" s="3"/>
      <c r="E131" s="3">
        <f>C131+D131</f>
        <v>0</v>
      </c>
      <c r="F131" s="102">
        <f>E131/SUM(E$129:E$133)*100</f>
        <v>0</v>
      </c>
      <c r="G131" s="233"/>
      <c r="H131" s="3">
        <f>1+0</f>
        <v>1</v>
      </c>
      <c r="I131" s="3">
        <f>G131+H131</f>
        <v>1</v>
      </c>
      <c r="J131" s="119">
        <f>I131/SUM(I$129:I$133)*100</f>
        <v>4.545454545454546</v>
      </c>
      <c r="K131" s="233"/>
      <c r="L131" s="3"/>
      <c r="M131" s="3">
        <f>K131+L131</f>
        <v>0</v>
      </c>
      <c r="N131" s="119">
        <f>M131/SUM(M$129:M$133)*100</f>
        <v>0</v>
      </c>
      <c r="O131" s="156"/>
      <c r="P131" s="3">
        <f>1+0</f>
        <v>1</v>
      </c>
      <c r="Q131" s="3">
        <f>SUM(O131:P131)</f>
        <v>1</v>
      </c>
      <c r="R131" s="119">
        <f>Q131/SUM(Q$129:Q$133)*100</f>
        <v>4.545454545454546</v>
      </c>
      <c r="S131" s="156"/>
      <c r="T131" s="3"/>
      <c r="U131" s="3">
        <f>SUM(S131:T131)</f>
        <v>0</v>
      </c>
      <c r="V131" s="119">
        <f>U131/SUM(U$129:U$133)*100</f>
        <v>0</v>
      </c>
      <c r="W131" s="40">
        <f>C131+G131+K131+O131+S131</f>
        <v>0</v>
      </c>
      <c r="X131" s="3">
        <f>D131+H131+L131+P131+T131</f>
        <v>2</v>
      </c>
      <c r="Y131" s="3">
        <f>E131+I131+M131+Q131+U131</f>
        <v>2</v>
      </c>
      <c r="Z131" s="102">
        <f>Y131/SUM(Y$129:Y$133)*100</f>
        <v>1.8181818181818181</v>
      </c>
      <c r="AA131" s="71"/>
      <c r="AB131" s="80"/>
      <c r="AC131" s="134"/>
    </row>
    <row r="132" spans="1:29" ht="16.5">
      <c r="A132" s="320"/>
      <c r="B132" s="23" t="s">
        <v>50</v>
      </c>
      <c r="C132" s="232"/>
      <c r="D132" s="3"/>
      <c r="E132" s="3">
        <f>C132+D132</f>
        <v>0</v>
      </c>
      <c r="F132" s="102">
        <f>E132/SUM(E$129:E$133)*100</f>
        <v>0</v>
      </c>
      <c r="G132" s="233"/>
      <c r="H132" s="3"/>
      <c r="I132" s="3">
        <f>G132+H132</f>
        <v>0</v>
      </c>
      <c r="J132" s="119">
        <f>I132/SUM(I$129:I$133)*100</f>
        <v>0</v>
      </c>
      <c r="K132" s="233"/>
      <c r="L132" s="3"/>
      <c r="M132" s="3">
        <f>K132+L132</f>
        <v>0</v>
      </c>
      <c r="N132" s="119">
        <f>M132/SUM(M$129:M$133)*100</f>
        <v>0</v>
      </c>
      <c r="O132" s="156"/>
      <c r="P132" s="3"/>
      <c r="Q132" s="3">
        <f>SUM(O132:P132)</f>
        <v>0</v>
      </c>
      <c r="R132" s="119">
        <f>Q132/SUM(Q$129:Q$133)*100</f>
        <v>0</v>
      </c>
      <c r="S132" s="156"/>
      <c r="T132" s="3"/>
      <c r="U132" s="3">
        <f>SUM(S132:T132)</f>
        <v>0</v>
      </c>
      <c r="V132" s="119">
        <f>U132/SUM(U$129:U$133)*100</f>
        <v>0</v>
      </c>
      <c r="W132" s="40">
        <f>C132+G132+K132+O132+S132</f>
        <v>0</v>
      </c>
      <c r="X132" s="3">
        <f>D132+H132+L132+P132+T132</f>
        <v>0</v>
      </c>
      <c r="Y132" s="3">
        <f>E132+I132+M132+Q132+U132</f>
        <v>0</v>
      </c>
      <c r="Z132" s="102">
        <f>Y132/SUM(Y$129:Y$133)*100</f>
        <v>0</v>
      </c>
      <c r="AA132" s="71"/>
      <c r="AB132" s="80"/>
      <c r="AC132" s="134"/>
    </row>
    <row r="133" spans="1:29" ht="16.5">
      <c r="A133" s="321"/>
      <c r="B133" s="24" t="s">
        <v>4</v>
      </c>
      <c r="C133" s="234"/>
      <c r="D133" s="15"/>
      <c r="E133" s="15">
        <f>C133+D133</f>
        <v>0</v>
      </c>
      <c r="F133" s="116">
        <f>E133/SUM(E$129:E$133)*100</f>
        <v>0</v>
      </c>
      <c r="G133" s="235"/>
      <c r="H133" s="15"/>
      <c r="I133" s="15">
        <f>G133+H133</f>
        <v>0</v>
      </c>
      <c r="J133" s="177">
        <f>I133/SUM(I$129:I$133)*100</f>
        <v>0</v>
      </c>
      <c r="K133" s="235"/>
      <c r="L133" s="15"/>
      <c r="M133" s="15">
        <f>K133+L133</f>
        <v>0</v>
      </c>
      <c r="N133" s="177">
        <f>M133/SUM(M$129:M$133)*100</f>
        <v>0</v>
      </c>
      <c r="O133" s="157"/>
      <c r="P133" s="15"/>
      <c r="Q133" s="15">
        <f>SUM(O133:P133)</f>
        <v>0</v>
      </c>
      <c r="R133" s="177">
        <f>Q133/SUM(Q$129:Q$133)*100</f>
        <v>0</v>
      </c>
      <c r="S133" s="157"/>
      <c r="T133" s="15"/>
      <c r="U133" s="15">
        <f>SUM(S133:T133)</f>
        <v>0</v>
      </c>
      <c r="V133" s="177">
        <f>U133/SUM(U$129:U$133)*100</f>
        <v>0</v>
      </c>
      <c r="W133" s="41">
        <f>C133+G133+K133+O133+S133</f>
        <v>0</v>
      </c>
      <c r="X133" s="15">
        <f>D133+H133+L133+P133+T133</f>
        <v>0</v>
      </c>
      <c r="Y133" s="15">
        <f>E133+I133+M133+Q133+U133</f>
        <v>0</v>
      </c>
      <c r="Z133" s="116">
        <f>Y133/SUM(Y$129:Y$133)*100</f>
        <v>0</v>
      </c>
      <c r="AA133" s="79"/>
      <c r="AB133" s="88"/>
      <c r="AC133" s="144"/>
    </row>
    <row r="134" spans="1:29" ht="16.5">
      <c r="A134" s="319" t="s">
        <v>13</v>
      </c>
      <c r="B134" s="239" t="s">
        <v>5</v>
      </c>
      <c r="C134" s="240"/>
      <c r="D134" s="241">
        <f>7+0+1+1+1+1</f>
        <v>11</v>
      </c>
      <c r="E134" s="241">
        <f>C134+D134</f>
        <v>11</v>
      </c>
      <c r="F134" s="242">
        <f>E134/SUM($E$134:$E$138)*100</f>
        <v>64.70588235294117</v>
      </c>
      <c r="G134" s="243"/>
      <c r="H134" s="241">
        <f>7+0+1</f>
        <v>8</v>
      </c>
      <c r="I134" s="241">
        <f>G134+H134</f>
        <v>8</v>
      </c>
      <c r="J134" s="242">
        <f>I134/SUM($I$134:$I$138)*100</f>
        <v>47.05882352941176</v>
      </c>
      <c r="K134" s="243"/>
      <c r="L134" s="241">
        <f>7+0+1+1</f>
        <v>9</v>
      </c>
      <c r="M134" s="241">
        <f>K134+L134</f>
        <v>9</v>
      </c>
      <c r="N134" s="242">
        <f>M134/SUM($M$134:$M$138)*100</f>
        <v>52.94117647058824</v>
      </c>
      <c r="O134" s="244"/>
      <c r="P134" s="241">
        <f>7+0+1+1+1+1+1</f>
        <v>12</v>
      </c>
      <c r="Q134" s="241">
        <f>SUM(O134:P134)</f>
        <v>12</v>
      </c>
      <c r="R134" s="242">
        <f>Q134/SUM($Q$134:$Q$138)*100</f>
        <v>70.58823529411765</v>
      </c>
      <c r="S134" s="244"/>
      <c r="T134" s="241">
        <f>7+0+1+1+1+1+1</f>
        <v>12</v>
      </c>
      <c r="U134" s="241">
        <f>SUM(S134:T134)</f>
        <v>12</v>
      </c>
      <c r="V134" s="242">
        <f>U134/SUM($U$134:$U$138)*100</f>
        <v>70.58823529411765</v>
      </c>
      <c r="W134" s="245">
        <f>C134+G134+K134+O134+S134</f>
        <v>0</v>
      </c>
      <c r="X134" s="241">
        <f>D134+H134+L134+P134+T134</f>
        <v>52</v>
      </c>
      <c r="Y134" s="241">
        <f>E134+I134+M134+Q134+U134</f>
        <v>52</v>
      </c>
      <c r="Z134" s="242">
        <f>Y134/SUM($Y$134:$Y$138)*100</f>
        <v>61.1764705882353</v>
      </c>
      <c r="AA134" s="246">
        <f>SUM(Y134:Y138)</f>
        <v>85</v>
      </c>
      <c r="AB134" s="80">
        <f>SUM(Y134:Y135)</f>
        <v>79</v>
      </c>
      <c r="AC134" s="134">
        <f>AB134/AA134*100</f>
        <v>92.94117647058823</v>
      </c>
    </row>
    <row r="135" spans="1:29" ht="16.5">
      <c r="A135" s="320"/>
      <c r="B135" s="23" t="s">
        <v>47</v>
      </c>
      <c r="C135" s="232"/>
      <c r="D135" s="3">
        <f>1+0+1+1+1+1</f>
        <v>5</v>
      </c>
      <c r="E135" s="3">
        <f>C135+D135</f>
        <v>5</v>
      </c>
      <c r="F135" s="102">
        <f>E135/SUM($E$134:$E$138)*100</f>
        <v>29.411764705882355</v>
      </c>
      <c r="G135" s="233"/>
      <c r="H135" s="3">
        <f>1+0+1+1+1+1+1</f>
        <v>6</v>
      </c>
      <c r="I135" s="3">
        <f>G135+H135</f>
        <v>6</v>
      </c>
      <c r="J135" s="119">
        <f>I135/SUM($I$134:$I$138)*100</f>
        <v>35.294117647058826</v>
      </c>
      <c r="K135" s="233"/>
      <c r="L135" s="3">
        <f>1+0+1+1+1+1+1+1</f>
        <v>7</v>
      </c>
      <c r="M135" s="3">
        <f>K135+L135</f>
        <v>7</v>
      </c>
      <c r="N135" s="119">
        <f>M135/SUM($M$134:$M$138)*100</f>
        <v>41.17647058823529</v>
      </c>
      <c r="O135" s="156"/>
      <c r="P135" s="3">
        <f>1+0+1+1+1</f>
        <v>4</v>
      </c>
      <c r="Q135" s="3">
        <f>SUM(O135:P135)</f>
        <v>4</v>
      </c>
      <c r="R135" s="119">
        <f>Q135/SUM($Q$134:$Q$138)*100</f>
        <v>23.52941176470588</v>
      </c>
      <c r="S135" s="156"/>
      <c r="T135" s="3">
        <f>1+0+1+1+1+1</f>
        <v>5</v>
      </c>
      <c r="U135" s="3">
        <f>SUM(S135:T135)</f>
        <v>5</v>
      </c>
      <c r="V135" s="119">
        <f>U135/SUM($U$134:$U$138)*100</f>
        <v>29.411764705882355</v>
      </c>
      <c r="W135" s="40">
        <f>C135+G135+K135+O135+S135</f>
        <v>0</v>
      </c>
      <c r="X135" s="3">
        <f>D135+H135+L135+P135+T135</f>
        <v>27</v>
      </c>
      <c r="Y135" s="3">
        <f>E135+I135+M135+Q135+U135</f>
        <v>27</v>
      </c>
      <c r="Z135" s="102">
        <f>Y135/SUM($Y$134:$Y$138)*100</f>
        <v>31.76470588235294</v>
      </c>
      <c r="AA135" s="71"/>
      <c r="AB135" s="80"/>
      <c r="AC135" s="134"/>
    </row>
    <row r="136" spans="1:29" ht="16.5">
      <c r="A136" s="320"/>
      <c r="B136" s="23" t="s">
        <v>49</v>
      </c>
      <c r="C136" s="232"/>
      <c r="D136" s="3">
        <f>1+0</f>
        <v>1</v>
      </c>
      <c r="E136" s="3">
        <f>C136+D136</f>
        <v>1</v>
      </c>
      <c r="F136" s="102">
        <f>E136/SUM($E$134:$E$138)*100</f>
        <v>5.88235294117647</v>
      </c>
      <c r="G136" s="233"/>
      <c r="H136" s="3">
        <f>1+0+1+1</f>
        <v>3</v>
      </c>
      <c r="I136" s="3">
        <f>G136+H136</f>
        <v>3</v>
      </c>
      <c r="J136" s="119">
        <f>I136/SUM($I$134:$I$138)*100</f>
        <v>17.647058823529413</v>
      </c>
      <c r="K136" s="233"/>
      <c r="L136" s="3">
        <f>1+0</f>
        <v>1</v>
      </c>
      <c r="M136" s="3">
        <f>K136+L136</f>
        <v>1</v>
      </c>
      <c r="N136" s="119">
        <f>M136/SUM($M$134:$M$138)*100</f>
        <v>5.88235294117647</v>
      </c>
      <c r="O136" s="156"/>
      <c r="P136" s="3">
        <f>1+0</f>
        <v>1</v>
      </c>
      <c r="Q136" s="3">
        <f>SUM(O136:P136)</f>
        <v>1</v>
      </c>
      <c r="R136" s="119">
        <f>Q136/SUM($Q$134:$Q$138)*100</f>
        <v>5.88235294117647</v>
      </c>
      <c r="S136" s="156"/>
      <c r="T136" s="3"/>
      <c r="U136" s="3">
        <f>SUM(S136:T136)</f>
        <v>0</v>
      </c>
      <c r="V136" s="119">
        <f>U136/SUM($U$134:$U$138)*100</f>
        <v>0</v>
      </c>
      <c r="W136" s="40">
        <f>C136+G136+K136+O136+S136</f>
        <v>0</v>
      </c>
      <c r="X136" s="3">
        <f>D136+H136+L136+P136+T136</f>
        <v>6</v>
      </c>
      <c r="Y136" s="3">
        <f>E136+I136+M136+Q136+U136</f>
        <v>6</v>
      </c>
      <c r="Z136" s="102">
        <f>Y136/SUM($Y$134:$Y$138)*100</f>
        <v>7.0588235294117645</v>
      </c>
      <c r="AA136" s="71"/>
      <c r="AB136" s="80"/>
      <c r="AC136" s="134"/>
    </row>
    <row r="137" spans="1:29" ht="16.5">
      <c r="A137" s="320"/>
      <c r="B137" s="23" t="s">
        <v>50</v>
      </c>
      <c r="C137" s="232"/>
      <c r="D137" s="3"/>
      <c r="E137" s="3">
        <f>C137+D137</f>
        <v>0</v>
      </c>
      <c r="F137" s="102">
        <f>E137/SUM($E$134:$E$138)*100</f>
        <v>0</v>
      </c>
      <c r="G137" s="233"/>
      <c r="H137" s="3"/>
      <c r="I137" s="3">
        <f>G137+H137</f>
        <v>0</v>
      </c>
      <c r="J137" s="119">
        <f>I137/SUM($I$134:$I$138)*100</f>
        <v>0</v>
      </c>
      <c r="K137" s="233"/>
      <c r="L137" s="3"/>
      <c r="M137" s="3">
        <f>K137+L137</f>
        <v>0</v>
      </c>
      <c r="N137" s="119">
        <f>M137/SUM($M$134:$M$138)*100</f>
        <v>0</v>
      </c>
      <c r="O137" s="156"/>
      <c r="P137" s="3"/>
      <c r="Q137" s="3">
        <f>SUM(O137:P137)</f>
        <v>0</v>
      </c>
      <c r="R137" s="119">
        <f>Q137/SUM($Q$134:$Q$138)*100</f>
        <v>0</v>
      </c>
      <c r="S137" s="156"/>
      <c r="T137" s="3"/>
      <c r="U137" s="3">
        <f>SUM(S137:T137)</f>
        <v>0</v>
      </c>
      <c r="V137" s="119">
        <f>U137/SUM($U$134:$U$138)*100</f>
        <v>0</v>
      </c>
      <c r="W137" s="40">
        <f>C137+G137+K137+O137+S137</f>
        <v>0</v>
      </c>
      <c r="X137" s="3">
        <f>D137+H137+L137+P137+T137</f>
        <v>0</v>
      </c>
      <c r="Y137" s="3">
        <f>E137+I137+M137+Q137+U137</f>
        <v>0</v>
      </c>
      <c r="Z137" s="102">
        <f>Y137/SUM($Y$134:$Y$138)*100</f>
        <v>0</v>
      </c>
      <c r="AA137" s="71"/>
      <c r="AB137" s="80"/>
      <c r="AC137" s="134"/>
    </row>
    <row r="138" spans="1:29" ht="16.5">
      <c r="A138" s="321"/>
      <c r="B138" s="24" t="s">
        <v>4</v>
      </c>
      <c r="C138" s="234"/>
      <c r="D138" s="15"/>
      <c r="E138" s="15">
        <f>C138+D138</f>
        <v>0</v>
      </c>
      <c r="F138" s="116">
        <f>E138/SUM($E$134:$E$138)*100</f>
        <v>0</v>
      </c>
      <c r="G138" s="235"/>
      <c r="H138" s="15"/>
      <c r="I138" s="15">
        <f>G138+H138</f>
        <v>0</v>
      </c>
      <c r="J138" s="177">
        <f>I138/SUM($I$134:$I$138)*100</f>
        <v>0</v>
      </c>
      <c r="K138" s="235"/>
      <c r="L138" s="15"/>
      <c r="M138" s="15">
        <f>K138+L138</f>
        <v>0</v>
      </c>
      <c r="N138" s="177">
        <f>M138/SUM($M$134:$M$138)*100</f>
        <v>0</v>
      </c>
      <c r="O138" s="157"/>
      <c r="P138" s="15"/>
      <c r="Q138" s="15">
        <f>SUM(O138:P138)</f>
        <v>0</v>
      </c>
      <c r="R138" s="177">
        <f>Q138/SUM($Q$134:$Q$138)*100</f>
        <v>0</v>
      </c>
      <c r="S138" s="157"/>
      <c r="T138" s="15"/>
      <c r="U138" s="15">
        <f>SUM(S138:T138)</f>
        <v>0</v>
      </c>
      <c r="V138" s="177">
        <f>U138/SUM($U$134:$U$138)*100</f>
        <v>0</v>
      </c>
      <c r="W138" s="41">
        <f>C138+G138+K138+O138+S138</f>
        <v>0</v>
      </c>
      <c r="X138" s="15">
        <f>D138+H138+L138+P138+T138</f>
        <v>0</v>
      </c>
      <c r="Y138" s="15">
        <f>E138+I138+M138+Q138+U138</f>
        <v>0</v>
      </c>
      <c r="Z138" s="116">
        <f>Y138/SUM($Y$134:$Y$138)*100</f>
        <v>0</v>
      </c>
      <c r="AA138" s="79"/>
      <c r="AB138" s="88"/>
      <c r="AC138" s="144"/>
    </row>
    <row r="139" spans="6:26" ht="16.5">
      <c r="F139" s="1"/>
      <c r="J139" s="1"/>
      <c r="N139" s="1"/>
      <c r="R139" s="1"/>
      <c r="V139" s="1"/>
      <c r="Z139" s="1"/>
    </row>
  </sheetData>
  <mergeCells count="43">
    <mergeCell ref="A134:A138"/>
    <mergeCell ref="A1:AC1"/>
    <mergeCell ref="AA3:AC3"/>
    <mergeCell ref="S3:V3"/>
    <mergeCell ref="W3:Z3"/>
    <mergeCell ref="A15:A19"/>
    <mergeCell ref="C3:F3"/>
    <mergeCell ref="G3:J3"/>
    <mergeCell ref="K3:N3"/>
    <mergeCell ref="O3:R3"/>
    <mergeCell ref="A3:B4"/>
    <mergeCell ref="A25:A29"/>
    <mergeCell ref="A60:A64"/>
    <mergeCell ref="A5:A9"/>
    <mergeCell ref="A10:A14"/>
    <mergeCell ref="A40:A44"/>
    <mergeCell ref="A30:A34"/>
    <mergeCell ref="A35:A39"/>
    <mergeCell ref="A50:A54"/>
    <mergeCell ref="A20:A24"/>
    <mergeCell ref="A115:A119"/>
    <mergeCell ref="A120:A124"/>
    <mergeCell ref="A90:A94"/>
    <mergeCell ref="A45:A49"/>
    <mergeCell ref="A55:A59"/>
    <mergeCell ref="A95:A99"/>
    <mergeCell ref="A100:A104"/>
    <mergeCell ref="A105:A109"/>
    <mergeCell ref="A110:A114"/>
    <mergeCell ref="A80:A84"/>
    <mergeCell ref="A85:A89"/>
    <mergeCell ref="A70:A74"/>
    <mergeCell ref="A65:A69"/>
    <mergeCell ref="A75:A79"/>
    <mergeCell ref="S127:V127"/>
    <mergeCell ref="W127:Z127"/>
    <mergeCell ref="AA127:AC127"/>
    <mergeCell ref="O127:R127"/>
    <mergeCell ref="A129:A133"/>
    <mergeCell ref="A127:B128"/>
    <mergeCell ref="C127:F127"/>
    <mergeCell ref="G127:J127"/>
    <mergeCell ref="K127:N127"/>
  </mergeCells>
  <printOptions/>
  <pageMargins left="0.39347222447395325" right="0.25861111283302307" top="0.6691666841506958" bottom="0.7869444489479065" header="0.1966666728258133" footer="0.1966666728258133"/>
  <pageSetup draft="1" horizontalDpi="600" verticalDpi="600" orientation="landscape" paperSize="9" scale="7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480555772781372" right="0.7480555772781372" top="0.9843055605888367" bottom="0.9843055605888367" header="0.5116666555404663" footer="0.5116666555404663"/>
  <pageSetup draft="1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2016-06-27T06:02:35Z</cp:lastPrinted>
  <dcterms:created xsi:type="dcterms:W3CDTF">2011-07-13T07:50:33Z</dcterms:created>
  <dcterms:modified xsi:type="dcterms:W3CDTF">2016-07-07T06:23:45Z</dcterms:modified>
  <cp:category/>
  <cp:version/>
  <cp:contentType/>
  <cp:contentStatus/>
  <cp:revision>13</cp:revision>
</cp:coreProperties>
</file>